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478" firstSheet="57" activeTab="57"/>
  </bookViews>
  <sheets>
    <sheet name="RMRWNQ" sheetId="15" state="hidden" r:id="rId1"/>
    <sheet name="POQYPTO" sheetId="16" state="hidden" r:id="rId2"/>
    <sheet name="SSSTDHSNZ" sheetId="17" state="hidden" r:id="rId3"/>
    <sheet name="TNLNPSQQS" sheetId="18" state="hidden" r:id="rId4"/>
    <sheet name="SPFQMCKRZ" sheetId="19" state="hidden" r:id="rId5"/>
    <sheet name="PYKSLOVSJ" sheetId="20" state="hidden" r:id="rId6"/>
    <sheet name="JHJYVVSSO" sheetId="21" state="hidden" r:id="rId7"/>
    <sheet name="ORMYSQYZE" sheetId="22" state="hidden" r:id="rId8"/>
    <sheet name="DYQNBLPOV" sheetId="23" state="hidden" r:id="rId9"/>
    <sheet name="YIKOJJNPS" sheetId="24" state="hidden" r:id="rId10"/>
    <sheet name="QOYQNSQRZM" sheetId="25" state="hidden" r:id="rId11"/>
    <sheet name="WWJJSHZSQN" sheetId="26" state="hidden" r:id="rId12"/>
    <sheet name="YYZYJZPQMR" sheetId="27" state="hidden" r:id="rId13"/>
    <sheet name="XXYITQSRTY" sheetId="28" state="hidden" r:id="rId14"/>
    <sheet name="SVTROINJTL" sheetId="29" state="hidden" r:id="rId15"/>
    <sheet name="RVQOKNMWJR" sheetId="30" state="hidden" r:id="rId16"/>
    <sheet name="KVLMPPENOO" sheetId="31" state="hidden" r:id="rId17"/>
    <sheet name="WMOHVPVMCS" sheetId="32" state="hidden" r:id="rId18"/>
    <sheet name="OPYYLTNRRQ" sheetId="33" state="hidden" r:id="rId19"/>
    <sheet name="RNNOPZBAYN" sheetId="34" state="hidden" r:id="rId20"/>
    <sheet name="VXNOYOQDRY" sheetId="35" state="hidden" r:id="rId21"/>
    <sheet name="HMYCPPXPHP" sheetId="36" state="hidden" r:id="rId22"/>
    <sheet name="VJMMYVTHKQ" sheetId="37" state="hidden" r:id="rId23"/>
    <sheet name="NOTSISPSQT" sheetId="38" state="hidden" r:id="rId24"/>
    <sheet name="PBRORRLRNQ" sheetId="39" state="hidden" r:id="rId25"/>
    <sheet name="HBRZITSNWN" sheetId="40" state="hidden" r:id="rId26"/>
    <sheet name="IEQHJYRNDM" sheetId="41" state="hidden" r:id="rId27"/>
    <sheet name="ZQRTKKZYAP" sheetId="42" state="hidden" r:id="rId28"/>
    <sheet name="QMRIDLTNPO" sheetId="43" state="hidden" r:id="rId29"/>
    <sheet name="XSMZTSBRYO" sheetId="44" state="hidden" r:id="rId30"/>
    <sheet name="MWJMWSORTW" sheetId="45" state="hidden" r:id="rId31"/>
    <sheet name="MTOBNOXJZQ" sheetId="46" state="hidden" r:id="rId32"/>
    <sheet name="TBYYBONYRM" sheetId="47" state="hidden" r:id="rId33"/>
    <sheet name="PYPTORYJPO" sheetId="48" state="hidden" r:id="rId34"/>
    <sheet name="RLJNLBOZSV" sheetId="49" state="hidden" r:id="rId35"/>
    <sheet name="TYQJZSKMME" sheetId="50" state="hidden" r:id="rId36"/>
    <sheet name="RNFROMQRSL" sheetId="51" state="hidden" r:id="rId37"/>
    <sheet name="NLMRQYNHMN" sheetId="52" state="hidden" r:id="rId38"/>
    <sheet name="DEFXHWXOMT" sheetId="53" state="hidden" r:id="rId39"/>
    <sheet name="TVQIRNLMST" sheetId="54" state="hidden" r:id="rId40"/>
    <sheet name="OYYOSRTONT" sheetId="55" state="hidden" r:id="rId41"/>
    <sheet name="VOHSXOYPJE" sheetId="56" state="hidden" r:id="rId42"/>
    <sheet name="VXAEFHJNNS" sheetId="57" state="hidden" r:id="rId43"/>
    <sheet name="RBMHTVSNRI" sheetId="58" state="hidden" r:id="rId44"/>
    <sheet name="LORSJYQVDO" sheetId="59" state="hidden" r:id="rId45"/>
    <sheet name="VNXPNTJLRN" sheetId="60" state="hidden" r:id="rId46"/>
    <sheet name="ywyMEQO4v5" sheetId="61" state="hidden" r:id="rId47"/>
    <sheet name="CCRZRMTPEE" sheetId="62" state="hidden" r:id="rId48"/>
    <sheet name="YOBTTLQQEO" sheetId="63" state="hidden" r:id="rId49"/>
    <sheet name="NYSSBOKQSJ" sheetId="64" state="hidden" r:id="rId50"/>
    <sheet name="FRJESTLRPX" sheetId="65" state="hidden" r:id="rId51"/>
    <sheet name="XOJJMOQYTP" sheetId="66" state="hidden" r:id="rId52"/>
    <sheet name="ZHPSDOYWKN" sheetId="67" state="hidden" r:id="rId53"/>
    <sheet name="QQHQZSNTWP" sheetId="68" state="hidden" r:id="rId54"/>
    <sheet name="SRQQMJIFQR" sheetId="69" state="hidden" r:id="rId55"/>
    <sheet name="ONTOVIXPMY" sheetId="70" state="hidden" r:id="rId56"/>
    <sheet name="标准表" sheetId="14" state="hidden" r:id="rId57"/>
    <sheet name="报价明细表" sheetId="79" r:id="rId58"/>
    <sheet name="第二部分计算" sheetId="7" state="hidden" r:id="rId59"/>
    <sheet name="审第二部分计算" sheetId="72" state="hidden" r:id="rId60"/>
    <sheet name="系数调整" sheetId="9" state="hidden" r:id="rId61"/>
    <sheet name="咨询费计算" sheetId="73" state="hidden" r:id="rId62"/>
  </sheets>
  <externalReferences>
    <externalReference r:id="rId63"/>
  </externalReferences>
  <definedNames>
    <definedName name="_xlnm.Print_Area" localSheetId="56">标准表!$A$1:$K$164</definedName>
    <definedName name="_xlnm.Print_Titles" localSheetId="57">报价明细表!$1:$5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 User</author>
    <author>Administrator</author>
  </authors>
  <commentList>
    <comment ref="E3" authorId="0">
      <text>
        <r>
          <rPr>
            <sz val="9"/>
            <rFont val="宋体"/>
            <charset val="134"/>
          </rPr>
          <t>Lenovo User:
请填写</t>
        </r>
      </text>
    </comment>
    <comment ref="E4" authorId="0">
      <text>
        <r>
          <rPr>
            <sz val="9"/>
            <rFont val="宋体"/>
            <charset val="134"/>
          </rPr>
          <t>Lenovo User:
请填写，以下自动生成</t>
        </r>
      </text>
    </comment>
    <comment ref="K17" authorId="1">
      <text>
        <r>
          <rPr>
            <sz val="9"/>
            <rFont val="宋体"/>
            <charset val="134"/>
          </rPr>
          <t>Administrator:
总投资（未包含本身）</t>
        </r>
      </text>
    </comment>
  </commentList>
</comments>
</file>

<file path=xl/comments2.xml><?xml version="1.0" encoding="utf-8"?>
<comments xmlns="http://schemas.openxmlformats.org/spreadsheetml/2006/main">
  <authors>
    <author>Lenovo User</author>
    <author>Administrator</author>
  </authors>
  <commentList>
    <comment ref="E3" authorId="0">
      <text>
        <r>
          <rPr>
            <sz val="9"/>
            <rFont val="宋体"/>
            <charset val="134"/>
          </rPr>
          <t>Lenovo User:
请填写</t>
        </r>
      </text>
    </comment>
    <comment ref="E4" authorId="0">
      <text>
        <r>
          <rPr>
            <sz val="9"/>
            <rFont val="宋体"/>
            <charset val="134"/>
          </rPr>
          <t>Lenovo User:
请填写，以下自动生成</t>
        </r>
      </text>
    </comment>
    <comment ref="M17" authorId="1">
      <text>
        <r>
          <rPr>
            <sz val="9"/>
            <rFont val="宋体"/>
            <charset val="134"/>
          </rPr>
          <t>Administrator:
总投资（未包含本身）</t>
        </r>
      </text>
    </comment>
    <comment ref="AA17" authorId="1">
      <text>
        <r>
          <rPr>
            <sz val="9"/>
            <rFont val="宋体"/>
            <charset val="134"/>
          </rPr>
          <t>Administrator:
总投资（未包含本身）</t>
        </r>
      </text>
    </comment>
  </commentList>
</comments>
</file>

<file path=xl/sharedStrings.xml><?xml version="1.0" encoding="utf-8"?>
<sst xmlns="http://schemas.openxmlformats.org/spreadsheetml/2006/main" count="893" uniqueCount="435">
  <si>
    <t xml:space="preserve">西创路工程 </t>
  </si>
  <si>
    <t>投资估算表</t>
  </si>
  <si>
    <t>序号</t>
  </si>
  <si>
    <t>工程或费用名称</t>
  </si>
  <si>
    <t>金额(万元)</t>
  </si>
  <si>
    <t>技术经济指标</t>
  </si>
  <si>
    <t>比例</t>
  </si>
  <si>
    <t>建筑工程</t>
  </si>
  <si>
    <t>安装工程</t>
  </si>
  <si>
    <t>设备及工器具购置费</t>
  </si>
  <si>
    <t>其他费用</t>
  </si>
  <si>
    <t>合  计</t>
  </si>
  <si>
    <t>单 位</t>
  </si>
  <si>
    <t>数 量</t>
  </si>
  <si>
    <t>单位价值(元)</t>
  </si>
  <si>
    <t>一</t>
  </si>
  <si>
    <t>建安工程费</t>
  </si>
  <si>
    <t>万元</t>
  </si>
  <si>
    <t>1.西创路道路工程</t>
  </si>
  <si>
    <t>m</t>
  </si>
  <si>
    <t>m2</t>
  </si>
  <si>
    <t>4cm SMA-13沥青玛蹄脂碎石上面层</t>
  </si>
  <si>
    <t>6cm AC-20C 沥青混凝土</t>
  </si>
  <si>
    <t>8cm AC-20C 沥青混凝土</t>
  </si>
  <si>
    <t>36cm 5%水泥稳定碎石</t>
  </si>
  <si>
    <t>20cm 4%水泥稳定碎石</t>
  </si>
  <si>
    <t>车行道路基砂砾石处理</t>
  </si>
  <si>
    <t>m3</t>
  </si>
  <si>
    <t>挖方</t>
  </si>
  <si>
    <t>填方</t>
  </si>
  <si>
    <t>原路面铣刨1cm</t>
  </si>
  <si>
    <t>原路面加铺4cm SMA-13+6cm AC-20C</t>
  </si>
  <si>
    <t>原路面基层处理（破除原路面后新建路面）</t>
  </si>
  <si>
    <t>拆除人行道</t>
  </si>
  <si>
    <t>拆除绿化带</t>
  </si>
  <si>
    <t>破除原路面</t>
  </si>
  <si>
    <t>桥梁加宽</t>
  </si>
  <si>
    <t>K10+700中桥</t>
  </si>
  <si>
    <t>10cm C30透水混凝土面层</t>
  </si>
  <si>
    <t>30cm 级配碎石</t>
  </si>
  <si>
    <t>人行路基砂砾石处理</t>
  </si>
  <si>
    <t>人行道树</t>
  </si>
  <si>
    <t>棵</t>
  </si>
  <si>
    <t>新建绿化带(中分带侧分带）</t>
  </si>
  <si>
    <t>新建绿化带(道路两侧绿带）</t>
  </si>
  <si>
    <t>新建雨水DN1000</t>
  </si>
  <si>
    <t>新建污水D500</t>
  </si>
  <si>
    <t>扩建通信12孔</t>
  </si>
  <si>
    <t>新建通信12孔</t>
  </si>
  <si>
    <t>新建给水D800</t>
  </si>
  <si>
    <t>新建给水D1000</t>
  </si>
  <si>
    <r>
      <rPr>
        <sz val="9"/>
        <color theme="1"/>
        <rFont val="宋体"/>
        <charset val="134"/>
      </rPr>
      <t>电力排管2</t>
    </r>
    <r>
      <rPr>
        <sz val="9"/>
        <color indexed="8"/>
        <rFont val="宋体"/>
        <charset val="134"/>
      </rPr>
      <t>0孔</t>
    </r>
  </si>
  <si>
    <t>新建电力1.2m*1m</t>
  </si>
  <si>
    <t>照明工程</t>
  </si>
  <si>
    <t>项</t>
  </si>
  <si>
    <t>交安工程</t>
  </si>
  <si>
    <t>临时交通组织</t>
  </si>
  <si>
    <t>2.兴物7路，长1234m 宽30m，一块板，人行道9m</t>
  </si>
  <si>
    <t>25cm 5%水泥稳定碎石</t>
  </si>
  <si>
    <t>25cm 4%水泥稳定碎石</t>
  </si>
  <si>
    <t>20cm 级配碎石</t>
  </si>
  <si>
    <t>80cm 砂砾石加强层</t>
  </si>
  <si>
    <t>新建人行道（5.5cm陶瓷透水砖+3cm粗砂+15cm C20透水混凝土+20cm级配碎石）</t>
  </si>
  <si>
    <t>30cm砂砾石加强层</t>
  </si>
  <si>
    <t>涵洞工程</t>
  </si>
  <si>
    <r>
      <rPr>
        <sz val="9"/>
        <color theme="1"/>
        <rFont val="宋体"/>
        <charset val="134"/>
      </rPr>
      <t>m</t>
    </r>
    <r>
      <rPr>
        <sz val="9"/>
        <color indexed="8"/>
        <rFont val="宋体"/>
        <charset val="134"/>
      </rPr>
      <t>2</t>
    </r>
  </si>
  <si>
    <t>雨水D300</t>
  </si>
  <si>
    <t>雨水D600</t>
  </si>
  <si>
    <t>雨水D800</t>
  </si>
  <si>
    <t>雨水D1200</t>
  </si>
  <si>
    <t>雨水D1500</t>
  </si>
  <si>
    <t>雨水D1800</t>
  </si>
  <si>
    <t>雨水D2000</t>
  </si>
  <si>
    <t>污水D400</t>
  </si>
  <si>
    <t>污水D500</t>
  </si>
  <si>
    <t>污水D600</t>
  </si>
  <si>
    <t>预埋横穿管道D600砼满包</t>
  </si>
  <si>
    <t>通信工程12孔</t>
  </si>
  <si>
    <t>电力工程1.0x1.0m浅沟</t>
  </si>
  <si>
    <t>电缆排管12孔</t>
  </si>
  <si>
    <t>兴物11路，长1336m 宽30m，一块板，人行道9m</t>
  </si>
  <si>
    <t>雨水D1000</t>
  </si>
  <si>
    <t>4.场坪工程,面积3324亩</t>
  </si>
  <si>
    <t xml:space="preserve">挖方 </t>
  </si>
  <si>
    <t xml:space="preserve">填方 </t>
  </si>
  <si>
    <t>鱼塘挖淤</t>
  </si>
  <si>
    <t>边坡植草防护</t>
  </si>
  <si>
    <t>施工便道砂砾石</t>
  </si>
  <si>
    <t>C20混凝土矩形排水沟（0.6mx0.6m）</t>
  </si>
  <si>
    <t>围墙</t>
  </si>
  <si>
    <t>5.三支渠工程（2.5*2.2钢筋混凝土暗涵），长670m</t>
  </si>
  <si>
    <t>C30混凝土</t>
  </si>
  <si>
    <t>C15混凝土</t>
  </si>
  <si>
    <t>HRB400钢筋</t>
  </si>
  <si>
    <t>t</t>
  </si>
  <si>
    <t>土方挖方</t>
  </si>
  <si>
    <t>土方填方</t>
  </si>
  <si>
    <t>砂砾石台背回填</t>
  </si>
  <si>
    <t>管线保护</t>
  </si>
  <si>
    <t>6.龙溪河工程(长度 1092m，沟底宽4.5m明渠)</t>
  </si>
  <si>
    <t>1.2m*1m</t>
  </si>
  <si>
    <t>一侧</t>
  </si>
  <si>
    <r>
      <rPr>
        <sz val="9"/>
        <color theme="1"/>
        <rFont val="宋体"/>
        <charset val="134"/>
      </rPr>
      <t>C</t>
    </r>
    <r>
      <rPr>
        <sz val="9"/>
        <color indexed="8"/>
        <rFont val="宋体"/>
        <charset val="134"/>
      </rPr>
      <t>30混凝土</t>
    </r>
  </si>
  <si>
    <t>D300</t>
  </si>
  <si>
    <t>两侧</t>
  </si>
  <si>
    <t>D800</t>
  </si>
  <si>
    <t>40cmx40cm梯形临时边沟</t>
  </si>
  <si>
    <t>连砂石</t>
  </si>
  <si>
    <t>栏杆</t>
  </si>
  <si>
    <r>
      <rPr>
        <sz val="9"/>
        <color theme="1"/>
        <rFont val="宋体"/>
        <charset val="134"/>
      </rPr>
      <t>西创路跨纵九路框架桥（宽1</t>
    </r>
    <r>
      <rPr>
        <sz val="9"/>
        <color indexed="8"/>
        <rFont val="宋体"/>
        <charset val="134"/>
      </rPr>
      <t>25m，长18m）</t>
    </r>
  </si>
  <si>
    <t>框架段</t>
  </si>
  <si>
    <t>挡墙段</t>
  </si>
  <si>
    <t>水土保持费用</t>
  </si>
  <si>
    <t xml:space="preserve">  </t>
  </si>
  <si>
    <t>环保措施费</t>
  </si>
  <si>
    <t>二</t>
  </si>
  <si>
    <t>工程建设其他费用</t>
  </si>
  <si>
    <t>1</t>
  </si>
  <si>
    <t>建设用地</t>
  </si>
  <si>
    <t>1.1</t>
  </si>
  <si>
    <t>征地、拆迁费用</t>
  </si>
  <si>
    <t>2</t>
  </si>
  <si>
    <t>建设单位管理费</t>
  </si>
  <si>
    <t>3</t>
  </si>
  <si>
    <t>建设项目前期工作咨询费</t>
  </si>
  <si>
    <t>3.1</t>
  </si>
  <si>
    <t>可行性研究咨询服务费及评审费用</t>
  </si>
  <si>
    <t>3.2</t>
  </si>
  <si>
    <t>环境影响咨询服务费</t>
  </si>
  <si>
    <t>3.3</t>
  </si>
  <si>
    <t>林地、水保、行洪、地质灾害评估咨询服务费</t>
  </si>
  <si>
    <t>4</t>
  </si>
  <si>
    <t>勘察设计费</t>
  </si>
  <si>
    <t>4.1</t>
  </si>
  <si>
    <t>工程勘察、测绘费</t>
  </si>
  <si>
    <t>4.2</t>
  </si>
  <si>
    <t>工程设计费</t>
  </si>
  <si>
    <t>4.3</t>
  </si>
  <si>
    <t>施工图审查费</t>
  </si>
  <si>
    <t>5</t>
  </si>
  <si>
    <t>监理服务费</t>
  </si>
  <si>
    <t>5.1</t>
  </si>
  <si>
    <t>建设工程监理费</t>
  </si>
  <si>
    <t>5.2</t>
  </si>
  <si>
    <t>设计咨询费</t>
  </si>
  <si>
    <t>6</t>
  </si>
  <si>
    <t>工程造价咨询服务费</t>
  </si>
  <si>
    <t>6.1</t>
  </si>
  <si>
    <t xml:space="preserve">  概算评审费</t>
  </si>
  <si>
    <t>6.2</t>
  </si>
  <si>
    <t>工程量清单编制费及控制价编制费用</t>
  </si>
  <si>
    <t>6.3</t>
  </si>
  <si>
    <t>全过程造价咨询服务费</t>
  </si>
  <si>
    <t>6.4</t>
  </si>
  <si>
    <t xml:space="preserve">  竣工结算审核费</t>
  </si>
  <si>
    <t>7</t>
  </si>
  <si>
    <t>招标代理服务费</t>
  </si>
  <si>
    <t>8</t>
  </si>
  <si>
    <t>场地准备及临时设施费</t>
  </si>
  <si>
    <t>9</t>
  </si>
  <si>
    <t>管线迁改</t>
  </si>
  <si>
    <t>10</t>
  </si>
  <si>
    <t>既有道路检测费</t>
  </si>
  <si>
    <t>11</t>
  </si>
  <si>
    <t>工程保险费</t>
  </si>
  <si>
    <t>12</t>
  </si>
  <si>
    <t>桥梁涉铁、涉高速、涉水施工协调措施费</t>
  </si>
  <si>
    <t>三</t>
  </si>
  <si>
    <t>预备费</t>
  </si>
  <si>
    <t>价差预备费</t>
  </si>
  <si>
    <t>基本预备费</t>
  </si>
  <si>
    <t>四</t>
  </si>
  <si>
    <t>建设期贷款利息</t>
  </si>
  <si>
    <t>总投资</t>
  </si>
  <si>
    <t>五</t>
  </si>
  <si>
    <t>贷款期利息</t>
  </si>
  <si>
    <t xml:space="preserve"> </t>
  </si>
  <si>
    <t xml:space="preserve">分项报价明细表 </t>
  </si>
  <si>
    <t>工程名称：成都武侯祠博物馆10KV浆信路备用电源增容改造项目（暂定名）
工程概况：本工程为成都武侯祠博物馆10KV浆信路备用电源增容改造项目（暂定名），本项目主供电源由已建10kV武侯祠开关站引入,主供容量10090KVA,备用电源由已建10KV浆信路移动开关站引来,备用容量4290KVA，本次增容5800KVA至10090KVA，并配置高压备用电源自动投切装置。</t>
  </si>
  <si>
    <t>工程项目和费用名称</t>
  </si>
  <si>
    <t>评审投资估算表</t>
  </si>
  <si>
    <t>估算总价值（万元）</t>
  </si>
  <si>
    <t>投资比例</t>
  </si>
  <si>
    <t>建筑工程费</t>
  </si>
  <si>
    <t>设备购置费</t>
  </si>
  <si>
    <t>安装工程费</t>
  </si>
  <si>
    <t>合价</t>
  </si>
  <si>
    <t>单位</t>
  </si>
  <si>
    <t>数量</t>
  </si>
  <si>
    <t>单位价值（元）</t>
  </si>
  <si>
    <t>第一部分 工程费用</t>
  </si>
  <si>
    <t>电力工程</t>
  </si>
  <si>
    <t>10KV电力电缆 ZA-YJV22-8.7/15kV-3*400mm2</t>
  </si>
  <si>
    <t>10kV电缆冷缩终端头 导体400mm2</t>
  </si>
  <si>
    <t>个</t>
  </si>
  <si>
    <t>RFID电子标签,无源</t>
  </si>
  <si>
    <t>10kV电缆熔接式电缆中间头 导体400mm2（含防爆盒）</t>
  </si>
  <si>
    <t>盖板揭起及覆盖</t>
  </si>
  <si>
    <t>电缆试验</t>
  </si>
  <si>
    <t>次（根、点）</t>
  </si>
  <si>
    <t>防火堵洞</t>
  </si>
  <si>
    <t>工地运输</t>
  </si>
  <si>
    <t>配电房改造（3台10kV高压柜加装备用电源自投装置等）</t>
  </si>
  <si>
    <t>台</t>
  </si>
  <si>
    <t>配套土建工程</t>
  </si>
  <si>
    <t>6孔φ200/5CPVC+2φ100/5CPVC孔电缆排管</t>
  </si>
  <si>
    <t>新建直线井[净尺寸：3m*2m*1.9m]</t>
  </si>
  <si>
    <t>座</t>
  </si>
  <si>
    <t>破除人行道路面</t>
  </si>
  <si>
    <t>恢复人行道路面</t>
  </si>
  <si>
    <t>接地极</t>
  </si>
  <si>
    <t>根（块）</t>
  </si>
  <si>
    <t>接地母线</t>
  </si>
  <si>
    <t>余方弃置</t>
  </si>
  <si>
    <t>第二部分工程建设其它费</t>
  </si>
  <si>
    <t>按工程费用的0.5%计并下浮20%计算</t>
  </si>
  <si>
    <t>项目建设管理费</t>
  </si>
  <si>
    <t>财建【2016】504号文并下浮20%计算</t>
  </si>
  <si>
    <t>项目前期工作咨询费</t>
  </si>
  <si>
    <t>根据发改价格〔2015〕299号，参考计价格［1999］1283号文并下浮20%计算，电力项目系数1.0</t>
  </si>
  <si>
    <t>工程监理费</t>
  </si>
  <si>
    <t>根据发改价格〔2015〕299号，参考国家发改价格[2007]670号文计，按8折估算。</t>
  </si>
  <si>
    <t>工程勘察费</t>
  </si>
  <si>
    <t>根据发改价格〔2015〕299号，参考建标【2007】164号文件，按工程费用的0.8%计，按8折估算。</t>
  </si>
  <si>
    <t>基本设计费</t>
  </si>
  <si>
    <t>根据发改价格〔2015〕299号，参考计价格〔2002〕10号文并下浮20%计算</t>
  </si>
  <si>
    <t>根据发改价格〔2015〕299号，参考计价格［2002］1980号并下浮20%计算</t>
  </si>
  <si>
    <t>按工程费用的0.3%计。并下浮20%计算</t>
  </si>
  <si>
    <t>工程检测费</t>
  </si>
  <si>
    <t>按工程费用的0.5%计取。并下浮20%计算</t>
  </si>
  <si>
    <t>按川价发〔2011〕323号，按工程费用的0.16%计算并下浮20%计算</t>
  </si>
  <si>
    <t>工程量清单编制费（含控制价编制费）</t>
  </si>
  <si>
    <t>按照川价发[2008]141号文件计算并下浮20%计算</t>
  </si>
  <si>
    <t>工程控制价审核费</t>
  </si>
  <si>
    <t>13</t>
  </si>
  <si>
    <t>审核竣工结算</t>
  </si>
  <si>
    <t>14</t>
  </si>
  <si>
    <t>工程概算审核费</t>
  </si>
  <si>
    <t>15</t>
  </si>
  <si>
    <t>水土保持方案编制费</t>
  </si>
  <si>
    <t>四川省水利水电工程设计概（估）算编制规定（川水发【2015】9号）下浮20%</t>
  </si>
  <si>
    <t>16</t>
  </si>
  <si>
    <t>水土保持竣工验收报告编制费（含监测）</t>
  </si>
  <si>
    <t>（一+二）*8%</t>
  </si>
  <si>
    <t>高可靠性费用</t>
  </si>
  <si>
    <t>按照川价工[2004]43号、川发改价格[2016]482号文计取，5800KVA*165元/KVA</t>
  </si>
  <si>
    <t>专家评审服务费</t>
  </si>
  <si>
    <t>3名专家，每人按1200元计取</t>
  </si>
  <si>
    <t>六</t>
  </si>
  <si>
    <t>考虑70%为银行贷款，贷款1年，名义利率为4.73%（贷款金额*贷款比列*贷款年数*贷款利息/100*0.5）</t>
  </si>
  <si>
    <t>第二部分工程建设其他费用计算表</t>
  </si>
  <si>
    <t>第一部分工程投资</t>
  </si>
  <si>
    <t>项目建筑面积</t>
  </si>
  <si>
    <t>一般房建（24～50米）</t>
  </si>
  <si>
    <r>
      <rPr>
        <sz val="12"/>
        <rFont val="宋体"/>
        <charset val="134"/>
      </rPr>
      <t>项目类别I</t>
    </r>
    <r>
      <rPr>
        <sz val="12"/>
        <rFont val="宋体"/>
        <charset val="134"/>
      </rPr>
      <t xml:space="preserve"> (设计费)</t>
    </r>
  </si>
  <si>
    <t>高层建筑（50米，16层以上）、古建、人防工程</t>
  </si>
  <si>
    <r>
      <rPr>
        <sz val="12"/>
        <rFont val="宋体"/>
        <charset val="134"/>
      </rPr>
      <t>项目类别Ⅱ(监理费</t>
    </r>
    <r>
      <rPr>
        <sz val="12"/>
        <rFont val="宋体"/>
        <charset val="134"/>
      </rPr>
      <t>)</t>
    </r>
  </si>
  <si>
    <t>Ⅱ</t>
  </si>
  <si>
    <t>复杂级别</t>
  </si>
  <si>
    <t>市政园林，管网</t>
  </si>
  <si>
    <t>复杂系数</t>
  </si>
  <si>
    <t>垃圾焚烧，5万以污水厂，10万以上水厂</t>
  </si>
  <si>
    <t>行业类别</t>
  </si>
  <si>
    <t>城市道路、广场、停车场、城市桥梁、分离立交、地下通道</t>
  </si>
  <si>
    <t>可研行业系数</t>
  </si>
  <si>
    <t>高速公路</t>
  </si>
  <si>
    <t>环评行业系数</t>
  </si>
  <si>
    <t>(请核对表）</t>
  </si>
  <si>
    <t>互通立交</t>
  </si>
  <si>
    <t>是否计费</t>
  </si>
  <si>
    <t>是否打印</t>
  </si>
  <si>
    <t>项目</t>
  </si>
  <si>
    <t>计算数值</t>
  </si>
  <si>
    <t>依据</t>
  </si>
  <si>
    <t>费率</t>
  </si>
  <si>
    <t>基数</t>
  </si>
  <si>
    <t>建设用地费</t>
  </si>
  <si>
    <t>含征地拆迁费、租地费用、管线改迁费用</t>
  </si>
  <si>
    <t>建设管理费</t>
  </si>
  <si>
    <t>财建〔2002〕394号文件</t>
  </si>
  <si>
    <t>石化、化工、钢铁</t>
  </si>
  <si>
    <t>发改价格[2007]670号</t>
  </si>
  <si>
    <t>其他工业，广播电视，邮电、火电</t>
  </si>
  <si>
    <t>林业、商业、粮食、建筑　</t>
  </si>
  <si>
    <t>计价格〔2002〕10号,按第一部分工程费用的0.8％～1.1％</t>
  </si>
  <si>
    <t>计价格〔2002〕10号</t>
  </si>
  <si>
    <t>施工图预算编制费</t>
  </si>
  <si>
    <t>计价格〔2002〕10号，设计费的10％</t>
  </si>
  <si>
    <t>报告书编制和评估，计价格〔2002〕125号</t>
  </si>
  <si>
    <t>劳动卫生安全评审费</t>
  </si>
  <si>
    <t>按第一部分工程费用的0.1％～0.5％</t>
  </si>
  <si>
    <t>按第一部分工程费用的0.5％～2.0％</t>
  </si>
  <si>
    <t>按第一部分工程费用的0.3％～0.6％</t>
  </si>
  <si>
    <t>招投代理服务费</t>
  </si>
  <si>
    <t>计价格［2002］1980号</t>
  </si>
  <si>
    <t>按成都市建委参考标准，第一部分工程费用的0.16％</t>
  </si>
  <si>
    <t>竣工图编制费</t>
  </si>
  <si>
    <t>概算编制费</t>
  </si>
  <si>
    <t>川价发〔2008〕141号</t>
  </si>
  <si>
    <t>预算编制费</t>
  </si>
  <si>
    <t>工程量清单编制费</t>
  </si>
  <si>
    <t xml:space="preserve">川价发〔2008〕141号 </t>
  </si>
  <si>
    <t>工程预算（招标控制价）审查费</t>
  </si>
  <si>
    <t>竣工结算审核费</t>
  </si>
  <si>
    <t xml:space="preserve">川价发〔2008〕141号和成发改办〔2008〕1033号 </t>
  </si>
  <si>
    <t>其他按实费用总和</t>
  </si>
  <si>
    <t>合计</t>
  </si>
  <si>
    <t>评审数值</t>
  </si>
  <si>
    <t>财建[2002]394号文件调整至财建[2016]504号文件，并下浮20%</t>
  </si>
  <si>
    <t>根据发改价格〔2015〕299号，参考发改价格[2007]670号文并下浮20%计算</t>
  </si>
  <si>
    <t>下浮20%</t>
  </si>
  <si>
    <t>根据发改价格〔2015〕299号，参考计价格［1999］1283号文并下浮20%计算</t>
  </si>
  <si>
    <t>根据发改价格〔2015〕299号，参考计价格〔2002〕10号,按第一部分工程费用的0.8％并下浮20%计算</t>
  </si>
  <si>
    <t>重复</t>
  </si>
  <si>
    <t>根据发改价格〔2015〕299号，参考计价格〔2002〕125号文并下浮20%计算</t>
  </si>
  <si>
    <t>按第一部分工程费用的0.1％</t>
  </si>
  <si>
    <t>按第一部分工程费用的0.5％计算</t>
  </si>
  <si>
    <t>按第一部分工程费用的0.3％</t>
  </si>
  <si>
    <r>
      <rPr>
        <sz val="12"/>
        <rFont val="宋体"/>
        <charset val="134"/>
      </rPr>
      <t>0.5%评</t>
    </r>
    <r>
      <rPr>
        <sz val="12"/>
        <rFont val="宋体"/>
        <charset val="134"/>
      </rPr>
      <t>0.3%</t>
    </r>
  </si>
  <si>
    <t>参川发改价格[2011]323号文，并下浮20%计算</t>
  </si>
  <si>
    <t>按设计费的5%计取</t>
  </si>
  <si>
    <t>根据川发改价格[2015]769号，参考川价发〔2008〕141号并下浮20%计算</t>
  </si>
  <si>
    <t>工程量清单及控制价编制费</t>
  </si>
  <si>
    <t>根据川发改价格（2014）1041号、
川财综（2014）6号、保监〔2005〕22号文（此文已作废）</t>
  </si>
  <si>
    <t>按第一部分工程费用的0.2％</t>
  </si>
  <si>
    <r>
      <rPr>
        <sz val="10"/>
        <color rgb="FFFF0000"/>
        <rFont val="楷体_GB2312"/>
        <charset val="134"/>
      </rPr>
      <t>以第一部分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工程费用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总值和第二部分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工程建设其他费用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总值之和为基数乘以基本预备费率</t>
    </r>
    <r>
      <rPr>
        <sz val="10"/>
        <rFont val="Times New Roman"/>
        <charset val="134"/>
      </rPr>
      <t>8%-10%</t>
    </r>
    <r>
      <rPr>
        <sz val="10"/>
        <rFont val="宋体"/>
        <charset val="134"/>
      </rPr>
      <t>计算</t>
    </r>
  </si>
  <si>
    <t>国家计委、建设部计价格  【2002】10号</t>
  </si>
  <si>
    <t>公路、城市道路、轨道交通、索道工程</t>
  </si>
  <si>
    <t>调整系数</t>
  </si>
  <si>
    <t>1．三级、四级公路及交通安全设施、道班房工程</t>
  </si>
  <si>
    <t>Ⅰ</t>
  </si>
  <si>
    <t>1． 二级公路及交通安全设施、收费系统及管理养护服务设施工程</t>
  </si>
  <si>
    <t>2． 城市街区道路、次干路工程</t>
  </si>
  <si>
    <t>1．高速公路、一级公路工程</t>
  </si>
  <si>
    <t>Ⅲ</t>
  </si>
  <si>
    <t>2．高速公路、一级公路的交通安全设施、监控系统、通信系统、收费系统及管理养护、服务设施工程</t>
  </si>
  <si>
    <t>3．城市主干路、快速路、城市地铁、轻轨、广场、停车场工程</t>
  </si>
  <si>
    <t>4．客(货)运索道工程</t>
  </si>
  <si>
    <t>城市桥梁、隧道工程</t>
  </si>
  <si>
    <t>1．总长&lt;1000m，水深&lt;15m，单孔跨径为30～50m 的预应力混凝土简支梁，30～50m 的预应力混凝土连续箱梁等大桥工程（公路工程）</t>
  </si>
  <si>
    <t>2．地质构造简单，长度&lt;500m 的隧道工程（公路工程）</t>
  </si>
  <si>
    <t>3．总长&lt;1000m，水深&lt;15m，单孔跨径为30～50m 的预应力混凝土简支梁，30～50m 的预应力混凝土连续箱梁等大桥工程(市政工程)</t>
  </si>
  <si>
    <t>4．地质构造简单，长度&lt;500m 的隧道工程（市政工程）</t>
  </si>
  <si>
    <t>1．总长&gt;1000m，水深&gt;15m，单孔跨径为30～50m 的预应力混凝土简支梁，30～lOOm 的预应力混凝土连续箱梁等大桥工程</t>
  </si>
  <si>
    <t>2．地质构造简单，长度在500～1000m 的隧道工程</t>
  </si>
  <si>
    <t>3．城市立交桥、人行天桥、地下通道、涵洞工程</t>
  </si>
  <si>
    <t>1．总长&gt;1000m，水深&gt;15m，单孔跨径为&gt;250m 的预应力混凝土连续支梁，30～lOOm 的预应力混凝土连续箱梁等大桥工程（市政公衡）</t>
  </si>
  <si>
    <t>2．地质构造复杂，长度&gt;1000m 的隧道工程（市政工程）</t>
  </si>
  <si>
    <t>3．全苜蓿叶型、双喇叭型、枢纽型等各类独立的互通式立体交叉工程（一般市政工程）</t>
  </si>
  <si>
    <t>4．总长&gt;1000m，水深&gt;15m，单孔跨径为&gt;250m 的预应力混凝土连续支梁，30～lOOm 的预应力混凝土连续箱梁等大桥工程（公路工程）</t>
  </si>
  <si>
    <t>5．地质构造复杂，长度&gt;1000m 的隧道工程（公路工程）</t>
  </si>
  <si>
    <t>6．全苜蓿叶型、双喇叭型、枢纽型等各类独立的互通式立体交叉工程(地下管网复杂市政工程)</t>
  </si>
  <si>
    <t>专业系数</t>
  </si>
  <si>
    <t>1、机场场道工程</t>
  </si>
  <si>
    <t>2、公路、城市道路工程</t>
  </si>
  <si>
    <t>3、机场空管和助航灯光、轻轨工程</t>
  </si>
  <si>
    <t>4、水运、地铁、桥梁、隧道工程</t>
  </si>
  <si>
    <t>国家发改委、建设部发改价格      【2007】670号</t>
  </si>
  <si>
    <t>1、三、四级道路及相应机电工程</t>
  </si>
  <si>
    <t>2．一级公路、二级公路的机电工程</t>
  </si>
  <si>
    <t>1、一级公路、二级公路（山重）</t>
  </si>
  <si>
    <t>2、一级公路、二级公路（平微）</t>
  </si>
  <si>
    <t>2、高速公路的机电工程</t>
  </si>
  <si>
    <t>3、城市道路、广场、停车场工程</t>
  </si>
  <si>
    <t>1．高速公路</t>
  </si>
  <si>
    <t>2．城市地铁、轻轨</t>
  </si>
  <si>
    <t>3．客(货)运索道工程</t>
  </si>
  <si>
    <t>公路桥梁、城市桥梁、隧道工程</t>
  </si>
  <si>
    <t>1．总长&lt;1000m或者单孔跨径为&lt;150m 的桥梁工程</t>
  </si>
  <si>
    <t>2．长度&lt;1000m的隧道工程</t>
  </si>
  <si>
    <t>3．人行天桥、涵洞工程</t>
  </si>
  <si>
    <t>1．总长≧1000m或者150m≦单孔跨径为&lt;250m 的桥梁工程</t>
  </si>
  <si>
    <t>2．1000m≦长度&lt;3000m 的隧道工程</t>
  </si>
  <si>
    <t>3．城市桥梁、分离式立交桥、地下通道工程</t>
  </si>
  <si>
    <t>1．主跨≧250m拱桥，单跨≧250m预应力混凝土连续结构，≧400m斜拉桥，≧800m悬索桥</t>
  </si>
  <si>
    <t>2．连拱隧道、水底隧道、长度≧3000m的隧道工程</t>
  </si>
  <si>
    <t>1、机场场道、助航灯光工程</t>
  </si>
  <si>
    <t>2、铁路、公路、城市道路、轻轨及机场空管工程</t>
  </si>
  <si>
    <t>3、水运、地铁、桥梁、隧道、索道工程</t>
  </si>
  <si>
    <t>高程系数</t>
  </si>
  <si>
    <t>1、海拔高程2001m以下</t>
  </si>
  <si>
    <t>2、海拔高程2001~3000m</t>
  </si>
  <si>
    <t>3、海拔高程3001~3500m</t>
  </si>
  <si>
    <t>4、海拔高程3501~4000m</t>
  </si>
  <si>
    <t>5、海拔高程4000m以上</t>
  </si>
  <si>
    <t>协商确定</t>
  </si>
  <si>
    <t>四川省工程造价咨询服务收费标准</t>
  </si>
  <si>
    <r>
      <rPr>
        <sz val="12"/>
        <rFont val="宋体"/>
        <charset val="134"/>
      </rPr>
      <t>川建价发【2</t>
    </r>
    <r>
      <rPr>
        <sz val="12"/>
        <rFont val="宋体"/>
        <charset val="134"/>
      </rPr>
      <t>008】141</t>
    </r>
  </si>
  <si>
    <t>单位:元</t>
  </si>
  <si>
    <t>收 费 项 目</t>
  </si>
  <si>
    <t>收费基数</t>
  </si>
  <si>
    <t>(‰)</t>
  </si>
  <si>
    <r>
      <rPr>
        <sz val="12"/>
        <rFont val="宋体"/>
        <charset val="134"/>
      </rPr>
      <t>金  额
(万元∕</t>
    </r>
    <r>
      <rPr>
        <sz val="12"/>
        <rFont val="宋体"/>
        <charset val="134"/>
      </rPr>
      <t>t</t>
    </r>
    <r>
      <rPr>
        <sz val="12"/>
        <rFont val="宋体"/>
        <charset val="134"/>
      </rPr>
      <t>)</t>
    </r>
  </si>
  <si>
    <t>打折系数</t>
  </si>
  <si>
    <r>
      <rPr>
        <sz val="12"/>
        <rFont val="宋体"/>
        <charset val="134"/>
      </rPr>
      <t>≤1</t>
    </r>
    <r>
      <rPr>
        <sz val="12"/>
        <rFont val="宋体"/>
        <charset val="134"/>
      </rPr>
      <t>00万元</t>
    </r>
  </si>
  <si>
    <r>
      <rPr>
        <sz val="12"/>
        <rFont val="宋体"/>
        <charset val="134"/>
      </rPr>
      <t>≤5</t>
    </r>
    <r>
      <rPr>
        <sz val="12"/>
        <rFont val="宋体"/>
        <charset val="134"/>
      </rPr>
      <t>00</t>
    </r>
    <r>
      <rPr>
        <sz val="12"/>
        <rFont val="宋体"/>
        <charset val="134"/>
      </rPr>
      <t>万元</t>
    </r>
  </si>
  <si>
    <r>
      <rPr>
        <sz val="12"/>
        <rFont val="宋体"/>
        <charset val="134"/>
      </rPr>
      <t>≤10</t>
    </r>
    <r>
      <rPr>
        <sz val="12"/>
        <rFont val="宋体"/>
        <charset val="134"/>
      </rPr>
      <t>00</t>
    </r>
    <r>
      <rPr>
        <sz val="12"/>
        <rFont val="宋体"/>
        <charset val="134"/>
      </rPr>
      <t>万元</t>
    </r>
  </si>
  <si>
    <r>
      <rPr>
        <sz val="12"/>
        <rFont val="宋体"/>
        <charset val="134"/>
      </rPr>
      <t>≤5</t>
    </r>
    <r>
      <rPr>
        <sz val="12"/>
        <rFont val="宋体"/>
        <charset val="134"/>
      </rPr>
      <t>000</t>
    </r>
    <r>
      <rPr>
        <sz val="12"/>
        <rFont val="宋体"/>
        <charset val="134"/>
      </rPr>
      <t>万元</t>
    </r>
  </si>
  <si>
    <r>
      <rPr>
        <sz val="12"/>
        <rFont val="宋体"/>
        <charset val="134"/>
      </rPr>
      <t>≤1亿元</t>
    </r>
  </si>
  <si>
    <r>
      <rPr>
        <sz val="12"/>
        <rFont val="宋体"/>
        <charset val="134"/>
      </rPr>
      <t>＞1亿元</t>
    </r>
  </si>
  <si>
    <t>投资估算</t>
  </si>
  <si>
    <t>投资额</t>
  </si>
  <si>
    <t>可行性经济评价</t>
  </si>
  <si>
    <t>编制工程设计概算</t>
  </si>
  <si>
    <t>编制工程预算(招标控制价或标底)</t>
  </si>
  <si>
    <t>工程造价</t>
  </si>
  <si>
    <t>编制竣工结算</t>
  </si>
  <si>
    <t>编制工程量清单或审核</t>
  </si>
  <si>
    <t>审核工程设计概算</t>
  </si>
  <si>
    <t>送审工程造价</t>
  </si>
  <si>
    <t>审核预算(招标控制价或标底)</t>
  </si>
  <si>
    <t>审定控制价</t>
  </si>
  <si>
    <t>其中暂列金</t>
  </si>
  <si>
    <t>计算咨询费基数（审定控制价-暂列金）</t>
  </si>
  <si>
    <t>工程师</t>
  </si>
  <si>
    <t>各自完成比列</t>
  </si>
  <si>
    <t>咨询费</t>
  </si>
  <si>
    <t>彭超</t>
  </si>
  <si>
    <t>钢筋抽筋及预埋铁件计算</t>
  </si>
  <si>
    <t>元/t</t>
  </si>
  <si>
    <t>陈天娇</t>
  </si>
  <si>
    <t>施工阶段全过程造价控制</t>
  </si>
  <si>
    <t>张小静</t>
  </si>
  <si>
    <t>⑴</t>
  </si>
  <si>
    <t xml:space="preserve">  设计变更经济分析</t>
  </si>
  <si>
    <t>梁英莲</t>
  </si>
  <si>
    <t>⑵</t>
  </si>
  <si>
    <t xml:space="preserve">  合同造价条款变更、管理</t>
  </si>
  <si>
    <t>甘慧</t>
  </si>
  <si>
    <t>⑶</t>
  </si>
  <si>
    <t xml:space="preserve">  预付款、进度款、变更款、索赔款审核</t>
  </si>
  <si>
    <t>米忠文</t>
  </si>
  <si>
    <t>⑷</t>
  </si>
  <si>
    <t xml:space="preserve">  材料、设备价咨询</t>
  </si>
  <si>
    <t>刘梅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</si>
</sst>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  <numFmt numFmtId="178" formatCode="0.0000_ "/>
    <numFmt numFmtId="179" formatCode="0.00_ "/>
    <numFmt numFmtId="180" formatCode="0.00_);[Red]\(0.00\)"/>
    <numFmt numFmtId="181" formatCode="0_);[Red]\(0\)"/>
    <numFmt numFmtId="182" formatCode="0_ "/>
    <numFmt numFmtId="183" formatCode="0.0_ "/>
    <numFmt numFmtId="184" formatCode="0.0_);[Red]\(0.0\)"/>
  </numFmts>
  <fonts count="68">
    <font>
      <sz val="12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8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b/>
      <sz val="16"/>
      <name val="楷体_GB2312"/>
      <charset val="134"/>
    </font>
    <font>
      <sz val="12"/>
      <name val="黑体"/>
      <charset val="134"/>
    </font>
    <font>
      <b/>
      <sz val="14"/>
      <name val="Arial Narrow"/>
      <charset val="134"/>
    </font>
    <font>
      <sz val="14"/>
      <name val="Arial Narrow"/>
      <charset val="134"/>
    </font>
    <font>
      <b/>
      <sz val="14"/>
      <color indexed="9"/>
      <name val="Arial Narrow"/>
      <charset val="134"/>
    </font>
    <font>
      <b/>
      <sz val="14"/>
      <color indexed="9"/>
      <name val="宋体"/>
      <charset val="134"/>
    </font>
    <font>
      <sz val="14"/>
      <name val="宋体"/>
      <charset val="134"/>
    </font>
    <font>
      <b/>
      <sz val="14"/>
      <color rgb="FFFF0000"/>
      <name val="Arial Narrow"/>
      <charset val="134"/>
    </font>
    <font>
      <sz val="12"/>
      <color indexed="13"/>
      <name val="宋体"/>
      <charset val="134"/>
    </font>
    <font>
      <b/>
      <sz val="14"/>
      <name val="宋体"/>
      <charset val="134"/>
    </font>
    <font>
      <sz val="10"/>
      <name val="宋体"/>
      <charset val="134"/>
      <scheme val="minor"/>
    </font>
    <font>
      <sz val="12"/>
      <name val="Arial Narrow"/>
      <charset val="134"/>
    </font>
    <font>
      <sz val="11"/>
      <name val="楷体_GB2312"/>
      <charset val="134"/>
    </font>
    <font>
      <sz val="11"/>
      <color rgb="FFFF0000"/>
      <name val="楷体_GB2312"/>
      <charset val="134"/>
    </font>
    <font>
      <b/>
      <sz val="12"/>
      <name val="Arial Narrow"/>
      <charset val="134"/>
    </font>
    <font>
      <sz val="10"/>
      <color rgb="FFFF0000"/>
      <name val="楷体_GB2312"/>
      <charset val="134"/>
    </font>
    <font>
      <sz val="11"/>
      <name val="Arial Narrow"/>
      <charset val="134"/>
    </font>
    <font>
      <sz val="11"/>
      <color rgb="FFFF0000"/>
      <name val="Arial Narrow"/>
      <charset val="134"/>
    </font>
    <font>
      <sz val="10"/>
      <color rgb="FFFF0000"/>
      <name val="Arial Narrow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color indexed="0"/>
      <name val="宋体"/>
      <charset val="134"/>
    </font>
    <font>
      <sz val="11"/>
      <name val="宋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8"/>
      <color theme="1"/>
      <name val="宋体"/>
      <charset val="134"/>
      <scheme val="minor"/>
    </font>
    <font>
      <sz val="10.5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0"/>
      <name val="MS Sans Serif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10"/>
      <name val="Times New Roman"/>
      <charset val="134"/>
    </font>
    <font>
      <sz val="9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41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11" borderId="39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40" applyNumberFormat="0" applyFill="0" applyAlignment="0" applyProtection="0">
      <alignment vertical="center"/>
    </xf>
    <xf numFmtId="0" fontId="48" fillId="0" borderId="40" applyNumberFormat="0" applyFill="0" applyAlignment="0" applyProtection="0">
      <alignment vertical="center"/>
    </xf>
    <xf numFmtId="0" fontId="49" fillId="0" borderId="4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12" borderId="42" applyNumberFormat="0" applyAlignment="0" applyProtection="0">
      <alignment vertical="center"/>
    </xf>
    <xf numFmtId="0" fontId="51" fillId="13" borderId="43" applyNumberFormat="0" applyAlignment="0" applyProtection="0">
      <alignment vertical="center"/>
    </xf>
    <xf numFmtId="0" fontId="52" fillId="13" borderId="42" applyNumberFormat="0" applyAlignment="0" applyProtection="0">
      <alignment vertical="center"/>
    </xf>
    <xf numFmtId="0" fontId="53" fillId="14" borderId="44" applyNumberFormat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55" fillId="0" borderId="46" applyNumberFormat="0" applyFill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8" fillId="17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59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60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59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60" fillId="36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60" fillId="39" borderId="0" applyNumberFormat="0" applyBorder="0" applyAlignment="0" applyProtection="0">
      <alignment vertical="center"/>
    </xf>
    <xf numFmtId="0" fontId="60" fillId="40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41" fillId="0" borderId="0">
      <alignment vertical="center"/>
    </xf>
    <xf numFmtId="0" fontId="0" fillId="0" borderId="0"/>
    <xf numFmtId="0" fontId="41" fillId="0" borderId="0">
      <alignment vertical="center"/>
    </xf>
    <xf numFmtId="0" fontId="0" fillId="0" borderId="0"/>
    <xf numFmtId="0" fontId="61" fillId="0" borderId="0"/>
    <xf numFmtId="0" fontId="0" fillId="0" borderId="0">
      <alignment vertical="center"/>
    </xf>
    <xf numFmtId="0" fontId="62" fillId="0" borderId="0" applyNumberFormat="0" applyFill="0" applyBorder="0" applyAlignment="0" applyProtection="0"/>
    <xf numFmtId="0" fontId="61" fillId="0" borderId="0"/>
    <xf numFmtId="0" fontId="0" fillId="0" borderId="0">
      <alignment vertical="center"/>
    </xf>
    <xf numFmtId="0" fontId="0" fillId="0" borderId="0"/>
    <xf numFmtId="0" fontId="63" fillId="0" borderId="0"/>
    <xf numFmtId="0" fontId="61" fillId="0" borderId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41" fillId="0" borderId="0">
      <alignment vertical="center"/>
    </xf>
    <xf numFmtId="0" fontId="64" fillId="0" borderId="0">
      <alignment vertical="center"/>
    </xf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176" fontId="0" fillId="3" borderId="1" xfId="0" applyNumberFormat="1" applyFill="1" applyBorder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56">
      <alignment vertical="center"/>
    </xf>
    <xf numFmtId="177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79" fontId="0" fillId="0" borderId="1" xfId="0" applyNumberFormat="1" applyFill="1" applyBorder="1" applyAlignment="1">
      <alignment horizontal="center" vertical="center"/>
    </xf>
    <xf numFmtId="10" fontId="0" fillId="0" borderId="1" xfId="3" applyNumberFormat="1" applyFon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4" xfId="0" applyBorder="1">
      <alignment vertical="center"/>
    </xf>
    <xf numFmtId="0" fontId="6" fillId="0" borderId="14" xfId="0" applyFont="1" applyFill="1" applyBorder="1">
      <alignment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0" xfId="56" applyFont="1">
      <alignment vertical="center"/>
    </xf>
    <xf numFmtId="0" fontId="0" fillId="2" borderId="0" xfId="56" applyFill="1">
      <alignment vertical="center"/>
    </xf>
    <xf numFmtId="0" fontId="8" fillId="0" borderId="0" xfId="56" applyFont="1">
      <alignment vertical="center"/>
    </xf>
    <xf numFmtId="0" fontId="0" fillId="0" borderId="0" xfId="56" applyAlignment="1">
      <alignment horizontal="center" vertical="center"/>
    </xf>
    <xf numFmtId="0" fontId="0" fillId="0" borderId="0" xfId="56" applyFont="1" applyFill="1">
      <alignment vertical="center"/>
    </xf>
    <xf numFmtId="0" fontId="9" fillId="0" borderId="0" xfId="56" applyFont="1" applyAlignment="1">
      <alignment horizontal="center" vertical="center"/>
    </xf>
    <xf numFmtId="0" fontId="10" fillId="4" borderId="3" xfId="56" applyFont="1" applyFill="1" applyBorder="1">
      <alignment vertical="center"/>
    </xf>
    <xf numFmtId="2" fontId="11" fillId="4" borderId="5" xfId="56" applyNumberFormat="1" applyFont="1" applyFill="1" applyBorder="1">
      <alignment vertical="center"/>
    </xf>
    <xf numFmtId="2" fontId="12" fillId="0" borderId="19" xfId="56" applyNumberFormat="1" applyFont="1" applyFill="1" applyBorder="1">
      <alignment vertical="center"/>
    </xf>
    <xf numFmtId="0" fontId="0" fillId="0" borderId="20" xfId="56" applyBorder="1">
      <alignment vertical="center"/>
    </xf>
    <xf numFmtId="0" fontId="0" fillId="5" borderId="10" xfId="56" applyFont="1" applyFill="1" applyBorder="1">
      <alignment vertical="center"/>
    </xf>
    <xf numFmtId="0" fontId="13" fillId="6" borderId="11" xfId="56" applyFont="1" applyFill="1" applyBorder="1">
      <alignment vertical="center"/>
    </xf>
    <xf numFmtId="0" fontId="12" fillId="0" borderId="21" xfId="56" applyFont="1" applyFill="1" applyBorder="1">
      <alignment vertical="center"/>
    </xf>
    <xf numFmtId="0" fontId="0" fillId="4" borderId="10" xfId="56" applyFont="1" applyFill="1" applyBorder="1">
      <alignment vertical="center"/>
    </xf>
    <xf numFmtId="0" fontId="12" fillId="0" borderId="22" xfId="56" applyFont="1" applyFill="1" applyBorder="1">
      <alignment vertical="center"/>
    </xf>
    <xf numFmtId="0" fontId="0" fillId="0" borderId="23" xfId="56" applyBorder="1">
      <alignment vertical="center"/>
    </xf>
    <xf numFmtId="0" fontId="14" fillId="6" borderId="11" xfId="56" applyFont="1" applyFill="1" applyBorder="1">
      <alignment vertical="center"/>
    </xf>
    <xf numFmtId="0" fontId="15" fillId="0" borderId="0" xfId="56" applyFont="1" applyFill="1" applyBorder="1">
      <alignment vertical="center"/>
    </xf>
    <xf numFmtId="0" fontId="0" fillId="0" borderId="0" xfId="56" applyBorder="1">
      <alignment vertical="center"/>
    </xf>
    <xf numFmtId="179" fontId="11" fillId="0" borderId="11" xfId="56" applyNumberFormat="1" applyFont="1" applyFill="1" applyBorder="1" applyAlignment="1">
      <alignment horizontal="right" vertical="center"/>
    </xf>
    <xf numFmtId="179" fontId="12" fillId="0" borderId="0" xfId="56" applyNumberFormat="1" applyFont="1" applyFill="1" applyBorder="1" applyAlignment="1">
      <alignment horizontal="right" vertical="center"/>
    </xf>
    <xf numFmtId="0" fontId="0" fillId="0" borderId="0" xfId="56" applyFill="1" applyBorder="1">
      <alignment vertical="center"/>
    </xf>
    <xf numFmtId="0" fontId="0" fillId="0" borderId="0" xfId="56" applyFill="1" applyBorder="1" applyAlignment="1">
      <alignment horizontal="center" vertical="center"/>
    </xf>
    <xf numFmtId="179" fontId="13" fillId="0" borderId="11" xfId="56" applyNumberFormat="1" applyFont="1" applyFill="1" applyBorder="1">
      <alignment vertical="center"/>
    </xf>
    <xf numFmtId="179" fontId="12" fillId="0" borderId="0" xfId="56" applyNumberFormat="1" applyFont="1" applyFill="1" applyBorder="1">
      <alignment vertical="center"/>
    </xf>
    <xf numFmtId="179" fontId="11" fillId="0" borderId="11" xfId="56" applyNumberFormat="1" applyFont="1" applyFill="1" applyBorder="1">
      <alignment vertical="center"/>
    </xf>
    <xf numFmtId="0" fontId="0" fillId="5" borderId="13" xfId="56" applyFont="1" applyFill="1" applyBorder="1">
      <alignment vertical="center"/>
    </xf>
    <xf numFmtId="179" fontId="11" fillId="0" borderId="15" xfId="56" applyNumberFormat="1" applyFont="1" applyFill="1" applyBorder="1">
      <alignment vertical="center"/>
    </xf>
    <xf numFmtId="0" fontId="0" fillId="0" borderId="0" xfId="56" applyFont="1" applyFill="1" applyBorder="1">
      <alignment vertical="center"/>
    </xf>
    <xf numFmtId="179" fontId="13" fillId="0" borderId="0" xfId="56" applyNumberFormat="1" applyFont="1" applyFill="1" applyBorder="1">
      <alignment vertical="center"/>
    </xf>
    <xf numFmtId="179" fontId="16" fillId="2" borderId="0" xfId="56" applyNumberFormat="1" applyFont="1" applyFill="1" applyBorder="1">
      <alignment vertical="center"/>
    </xf>
    <xf numFmtId="0" fontId="17" fillId="7" borderId="24" xfId="56" applyFont="1" applyFill="1" applyBorder="1" applyAlignment="1">
      <alignment horizontal="center" vertical="center" wrapText="1"/>
    </xf>
    <xf numFmtId="0" fontId="17" fillId="7" borderId="19" xfId="56" applyFont="1" applyFill="1" applyBorder="1" applyAlignment="1">
      <alignment horizontal="center" vertical="center" wrapText="1"/>
    </xf>
    <xf numFmtId="0" fontId="2" fillId="0" borderId="20" xfId="56" applyFont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18" fillId="0" borderId="1" xfId="56" applyFont="1" applyFill="1" applyBorder="1" applyAlignment="1">
      <alignment horizontal="center" vertical="center"/>
    </xf>
    <xf numFmtId="0" fontId="19" fillId="0" borderId="1" xfId="56" applyFont="1" applyFill="1" applyBorder="1" applyAlignment="1">
      <alignment horizontal="center" vertical="center"/>
    </xf>
    <xf numFmtId="0" fontId="15" fillId="0" borderId="1" xfId="56" applyFont="1" applyFill="1" applyBorder="1" applyAlignment="1">
      <alignment horizontal="center" vertical="center"/>
    </xf>
    <xf numFmtId="0" fontId="2" fillId="0" borderId="1" xfId="56" applyFont="1" applyBorder="1" applyAlignment="1">
      <alignment horizontal="center" vertical="center"/>
    </xf>
    <xf numFmtId="0" fontId="17" fillId="7" borderId="25" xfId="56" applyFont="1" applyFill="1" applyBorder="1" applyAlignment="1">
      <alignment horizontal="center" vertical="center"/>
    </xf>
    <xf numFmtId="0" fontId="20" fillId="8" borderId="20" xfId="56" applyFont="1" applyFill="1" applyBorder="1" applyAlignment="1">
      <alignment horizontal="center" vertical="center"/>
    </xf>
    <xf numFmtId="0" fontId="0" fillId="8" borderId="1" xfId="56" applyFont="1" applyFill="1" applyBorder="1">
      <alignment vertical="center"/>
    </xf>
    <xf numFmtId="179" fontId="11" fillId="5" borderId="1" xfId="56" applyNumberFormat="1" applyFont="1" applyFill="1" applyBorder="1">
      <alignment vertical="center"/>
    </xf>
    <xf numFmtId="179" fontId="19" fillId="0" borderId="26" xfId="56" applyNumberFormat="1" applyFont="1" applyFill="1" applyBorder="1">
      <alignment vertical="center"/>
    </xf>
    <xf numFmtId="179" fontId="12" fillId="0" borderId="26" xfId="56" applyNumberFormat="1" applyFont="1" applyFill="1" applyBorder="1">
      <alignment vertical="center"/>
    </xf>
    <xf numFmtId="1" fontId="21" fillId="9" borderId="26" xfId="62" applyNumberFormat="1" applyFont="1" applyFill="1" applyBorder="1" applyAlignment="1">
      <alignment horizontal="center" vertical="center" wrapText="1"/>
    </xf>
    <xf numFmtId="179" fontId="19" fillId="0" borderId="1" xfId="56" applyNumberFormat="1" applyFont="1" applyFill="1" applyBorder="1">
      <alignment vertical="center"/>
    </xf>
    <xf numFmtId="179" fontId="12" fillId="0" borderId="1" xfId="56" applyNumberFormat="1" applyFont="1" applyFill="1" applyBorder="1">
      <alignment vertical="center"/>
    </xf>
    <xf numFmtId="1" fontId="21" fillId="9" borderId="1" xfId="62" applyNumberFormat="1" applyFont="1" applyFill="1" applyBorder="1" applyAlignment="1">
      <alignment horizontal="center" vertical="center" wrapText="1"/>
    </xf>
    <xf numFmtId="179" fontId="12" fillId="3" borderId="26" xfId="56" applyNumberFormat="1" applyFont="1" applyFill="1" applyBorder="1">
      <alignment vertical="center"/>
    </xf>
    <xf numFmtId="1" fontId="22" fillId="9" borderId="26" xfId="62" applyNumberFormat="1" applyFont="1" applyFill="1" applyBorder="1" applyAlignment="1">
      <alignment horizontal="center" vertical="center" wrapText="1"/>
    </xf>
    <xf numFmtId="179" fontId="12" fillId="3" borderId="1" xfId="56" applyNumberFormat="1" applyFont="1" applyFill="1" applyBorder="1">
      <alignment vertical="center"/>
    </xf>
    <xf numFmtId="1" fontId="22" fillId="9" borderId="1" xfId="62" applyNumberFormat="1" applyFont="1" applyFill="1" applyBorder="1" applyAlignment="1">
      <alignment horizontal="center" vertical="center" wrapText="1"/>
    </xf>
    <xf numFmtId="0" fontId="19" fillId="0" borderId="0" xfId="56" applyFont="1" applyFill="1">
      <alignment vertical="center"/>
    </xf>
    <xf numFmtId="0" fontId="17" fillId="2" borderId="25" xfId="56" applyFont="1" applyFill="1" applyBorder="1" applyAlignment="1">
      <alignment horizontal="center" vertical="center"/>
    </xf>
    <xf numFmtId="0" fontId="20" fillId="2" borderId="20" xfId="56" applyFont="1" applyFill="1" applyBorder="1" applyAlignment="1">
      <alignment horizontal="center" vertical="center"/>
    </xf>
    <xf numFmtId="0" fontId="0" fillId="2" borderId="1" xfId="56" applyFont="1" applyFill="1" applyBorder="1">
      <alignment vertical="center"/>
    </xf>
    <xf numFmtId="179" fontId="11" fillId="2" borderId="1" xfId="56" applyNumberFormat="1" applyFont="1" applyFill="1" applyBorder="1">
      <alignment vertical="center"/>
    </xf>
    <xf numFmtId="0" fontId="17" fillId="7" borderId="27" xfId="56" applyFont="1" applyFill="1" applyBorder="1" applyAlignment="1">
      <alignment horizontal="center" vertical="center"/>
    </xf>
    <xf numFmtId="0" fontId="23" fillId="8" borderId="23" xfId="56" applyFont="1" applyFill="1" applyBorder="1" applyAlignment="1">
      <alignment horizontal="center" vertical="center"/>
    </xf>
    <xf numFmtId="0" fontId="2" fillId="8" borderId="28" xfId="56" applyFont="1" applyFill="1" applyBorder="1">
      <alignment vertical="center"/>
    </xf>
    <xf numFmtId="179" fontId="11" fillId="5" borderId="28" xfId="56" applyNumberFormat="1" applyFont="1" applyFill="1" applyBorder="1">
      <alignment vertical="center"/>
    </xf>
    <xf numFmtId="179" fontId="19" fillId="0" borderId="28" xfId="56" applyNumberFormat="1" applyFont="1" applyFill="1" applyBorder="1">
      <alignment vertical="center"/>
    </xf>
    <xf numFmtId="179" fontId="12" fillId="0" borderId="28" xfId="56" applyNumberFormat="1" applyFont="1" applyFill="1" applyBorder="1">
      <alignment vertical="center"/>
    </xf>
    <xf numFmtId="1" fontId="21" fillId="9" borderId="28" xfId="62" applyNumberFormat="1" applyFont="1" applyFill="1" applyBorder="1" applyAlignment="1">
      <alignment horizontal="center" vertical="center" wrapText="1"/>
    </xf>
    <xf numFmtId="0" fontId="8" fillId="0" borderId="1" xfId="56" applyFont="1" applyBorder="1" applyAlignment="1">
      <alignment horizontal="center" vertical="center"/>
    </xf>
    <xf numFmtId="0" fontId="8" fillId="0" borderId="1" xfId="56" applyFont="1" applyBorder="1">
      <alignment vertical="center"/>
    </xf>
    <xf numFmtId="180" fontId="8" fillId="10" borderId="1" xfId="61" applyNumberFormat="1" applyFont="1" applyFill="1" applyBorder="1" applyAlignment="1">
      <alignment horizontal="left" vertical="center" wrapText="1"/>
    </xf>
    <xf numFmtId="179" fontId="8" fillId="0" borderId="1" xfId="56" applyNumberFormat="1" applyFont="1" applyBorder="1">
      <alignment vertical="center"/>
    </xf>
    <xf numFmtId="0" fontId="19" fillId="0" borderId="1" xfId="56" applyFont="1" applyFill="1" applyBorder="1">
      <alignment vertical="center"/>
    </xf>
    <xf numFmtId="179" fontId="8" fillId="3" borderId="1" xfId="56" applyNumberFormat="1" applyFont="1" applyFill="1" applyBorder="1">
      <alignment vertical="center"/>
    </xf>
    <xf numFmtId="1" fontId="24" fillId="9" borderId="1" xfId="62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left" vertical="center"/>
    </xf>
    <xf numFmtId="0" fontId="8" fillId="0" borderId="1" xfId="56" applyFont="1" applyFill="1" applyBorder="1">
      <alignment vertical="center"/>
    </xf>
    <xf numFmtId="0" fontId="0" fillId="0" borderId="1" xfId="56" applyBorder="1">
      <alignment vertical="center"/>
    </xf>
    <xf numFmtId="0" fontId="0" fillId="0" borderId="26" xfId="56" applyBorder="1" applyAlignment="1">
      <alignment horizontal="center" vertical="center"/>
    </xf>
    <xf numFmtId="0" fontId="0" fillId="0" borderId="21" xfId="56" applyBorder="1" applyAlignment="1">
      <alignment horizontal="center" vertical="center"/>
    </xf>
    <xf numFmtId="0" fontId="0" fillId="0" borderId="20" xfId="56" applyBorder="1" applyAlignment="1">
      <alignment horizontal="center" vertical="center"/>
    </xf>
    <xf numFmtId="0" fontId="0" fillId="0" borderId="28" xfId="56" applyBorder="1">
      <alignment vertical="center"/>
    </xf>
    <xf numFmtId="0" fontId="0" fillId="0" borderId="29" xfId="56" applyBorder="1" applyAlignment="1">
      <alignment horizontal="center" vertical="center"/>
    </xf>
    <xf numFmtId="0" fontId="0" fillId="0" borderId="22" xfId="56" applyBorder="1" applyAlignment="1">
      <alignment horizontal="center" vertical="center"/>
    </xf>
    <xf numFmtId="0" fontId="0" fillId="0" borderId="23" xfId="56" applyBorder="1" applyAlignment="1">
      <alignment horizontal="center" vertical="center"/>
    </xf>
    <xf numFmtId="0" fontId="0" fillId="0" borderId="0" xfId="56" applyBorder="1" applyAlignment="1">
      <alignment horizontal="center" vertical="center"/>
    </xf>
    <xf numFmtId="1" fontId="21" fillId="9" borderId="21" xfId="62" applyNumberFormat="1" applyFont="1" applyFill="1" applyBorder="1" applyAlignment="1">
      <alignment horizontal="center" vertical="center" wrapText="1"/>
    </xf>
    <xf numFmtId="1" fontId="21" fillId="9" borderId="20" xfId="62" applyNumberFormat="1" applyFont="1" applyFill="1" applyBorder="1" applyAlignment="1">
      <alignment horizontal="center" vertical="center" wrapText="1"/>
    </xf>
    <xf numFmtId="179" fontId="0" fillId="8" borderId="1" xfId="56" applyNumberFormat="1" applyFont="1" applyFill="1" applyBorder="1">
      <alignment vertical="center"/>
    </xf>
    <xf numFmtId="1" fontId="22" fillId="9" borderId="21" xfId="62" applyNumberFormat="1" applyFont="1" applyFill="1" applyBorder="1" applyAlignment="1">
      <alignment horizontal="center" vertical="center" wrapText="1"/>
    </xf>
    <xf numFmtId="1" fontId="22" fillId="9" borderId="20" xfId="62" applyNumberFormat="1" applyFont="1" applyFill="1" applyBorder="1" applyAlignment="1">
      <alignment horizontal="center" vertical="center" wrapText="1"/>
    </xf>
    <xf numFmtId="10" fontId="0" fillId="8" borderId="1" xfId="56" applyNumberFormat="1" applyFont="1" applyFill="1" applyBorder="1">
      <alignment vertical="center"/>
    </xf>
    <xf numFmtId="1" fontId="25" fillId="9" borderId="1" xfId="62" applyNumberFormat="1" applyFont="1" applyFill="1" applyBorder="1" applyAlignment="1">
      <alignment horizontal="center" vertical="center" wrapText="1"/>
    </xf>
    <xf numFmtId="1" fontId="26" fillId="9" borderId="1" xfId="62" applyNumberFormat="1" applyFont="1" applyFill="1" applyBorder="1" applyAlignment="1">
      <alignment horizontal="center" vertical="center" wrapText="1"/>
    </xf>
    <xf numFmtId="179" fontId="0" fillId="2" borderId="1" xfId="56" applyNumberFormat="1" applyFont="1" applyFill="1" applyBorder="1">
      <alignment vertical="center"/>
    </xf>
    <xf numFmtId="1" fontId="25" fillId="9" borderId="28" xfId="62" applyNumberFormat="1" applyFont="1" applyFill="1" applyBorder="1" applyAlignment="1">
      <alignment horizontal="center" vertical="center" wrapText="1"/>
    </xf>
    <xf numFmtId="0" fontId="0" fillId="8" borderId="28" xfId="56" applyFont="1" applyFill="1" applyBorder="1">
      <alignment vertical="center"/>
    </xf>
    <xf numFmtId="179" fontId="0" fillId="8" borderId="28" xfId="56" applyNumberFormat="1" applyFont="1" applyFill="1" applyBorder="1">
      <alignment vertical="center"/>
    </xf>
    <xf numFmtId="1" fontId="27" fillId="9" borderId="1" xfId="62" applyNumberFormat="1" applyFont="1" applyFill="1" applyBorder="1" applyAlignment="1">
      <alignment horizontal="center" vertical="center" wrapText="1"/>
    </xf>
    <xf numFmtId="0" fontId="28" fillId="0" borderId="1" xfId="56" applyFont="1" applyFill="1" applyBorder="1" applyAlignment="1">
      <alignment horizontal="center" vertical="center"/>
    </xf>
    <xf numFmtId="179" fontId="28" fillId="5" borderId="26" xfId="56" applyNumberFormat="1" applyFont="1" applyFill="1" applyBorder="1">
      <alignment vertical="center"/>
    </xf>
    <xf numFmtId="179" fontId="11" fillId="5" borderId="26" xfId="56" applyNumberFormat="1" applyFont="1" applyFill="1" applyBorder="1">
      <alignment vertical="center"/>
    </xf>
    <xf numFmtId="179" fontId="28" fillId="5" borderId="1" xfId="56" applyNumberFormat="1" applyFont="1" applyFill="1" applyBorder="1">
      <alignment vertical="center"/>
    </xf>
    <xf numFmtId="179" fontId="16" fillId="3" borderId="26" xfId="56" applyNumberFormat="1" applyFont="1" applyFill="1" applyBorder="1">
      <alignment vertical="center"/>
    </xf>
    <xf numFmtId="179" fontId="16" fillId="3" borderId="1" xfId="56" applyNumberFormat="1" applyFont="1" applyFill="1" applyBorder="1">
      <alignment vertical="center"/>
    </xf>
    <xf numFmtId="179" fontId="16" fillId="5" borderId="1" xfId="56" applyNumberFormat="1" applyFont="1" applyFill="1" applyBorder="1">
      <alignment vertical="center"/>
    </xf>
    <xf numFmtId="179" fontId="16" fillId="5" borderId="26" xfId="56" applyNumberFormat="1" applyFont="1" applyFill="1" applyBorder="1">
      <alignment vertical="center"/>
    </xf>
    <xf numFmtId="0" fontId="19" fillId="0" borderId="0" xfId="56" applyFont="1">
      <alignment vertical="center"/>
    </xf>
    <xf numFmtId="179" fontId="28" fillId="5" borderId="28" xfId="56" applyNumberFormat="1" applyFont="1" applyFill="1" applyBorder="1">
      <alignment vertical="center"/>
    </xf>
    <xf numFmtId="0" fontId="19" fillId="0" borderId="1" xfId="56" applyFont="1" applyBorder="1">
      <alignment vertical="center"/>
    </xf>
    <xf numFmtId="179" fontId="19" fillId="0" borderId="1" xfId="56" applyNumberFormat="1" applyFont="1" applyBorder="1">
      <alignment vertical="center"/>
    </xf>
    <xf numFmtId="1" fontId="21" fillId="2" borderId="26" xfId="62" applyNumberFormat="1" applyFont="1" applyFill="1" applyBorder="1" applyAlignment="1">
      <alignment horizontal="center" vertical="center" wrapText="1"/>
    </xf>
    <xf numFmtId="1" fontId="21" fillId="2" borderId="21" xfId="62" applyNumberFormat="1" applyFont="1" applyFill="1" applyBorder="1" applyAlignment="1">
      <alignment horizontal="center" vertical="center" wrapText="1"/>
    </xf>
    <xf numFmtId="0" fontId="23" fillId="8" borderId="20" xfId="56" applyFont="1" applyFill="1" applyBorder="1" applyAlignment="1">
      <alignment horizontal="center" vertical="center"/>
    </xf>
    <xf numFmtId="0" fontId="2" fillId="8" borderId="1" xfId="56" applyFont="1" applyFill="1" applyBorder="1">
      <alignment vertical="center"/>
    </xf>
    <xf numFmtId="179" fontId="0" fillId="0" borderId="0" xfId="56" applyNumberFormat="1">
      <alignment vertical="center"/>
    </xf>
    <xf numFmtId="0" fontId="0" fillId="0" borderId="0" xfId="56" applyAlignment="1">
      <alignment vertical="center" wrapText="1"/>
    </xf>
    <xf numFmtId="1" fontId="21" fillId="2" borderId="20" xfId="62" applyNumberFormat="1" applyFont="1" applyFill="1" applyBorder="1" applyAlignment="1">
      <alignment horizontal="center" vertical="center" wrapText="1"/>
    </xf>
    <xf numFmtId="0" fontId="7" fillId="2" borderId="0" xfId="56" applyFont="1" applyFill="1">
      <alignment vertical="center"/>
    </xf>
    <xf numFmtId="0" fontId="29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180" fontId="29" fillId="0" borderId="0" xfId="0" applyNumberFormat="1" applyFont="1" applyFill="1" applyAlignment="1">
      <alignment horizontal="center" vertical="center" wrapText="1"/>
    </xf>
    <xf numFmtId="0" fontId="0" fillId="0" borderId="0" xfId="0" applyFill="1">
      <alignment vertical="center"/>
    </xf>
    <xf numFmtId="180" fontId="31" fillId="0" borderId="0" xfId="0" applyNumberFormat="1" applyFont="1" applyFill="1" applyBorder="1" applyAlignment="1">
      <alignment horizontal="center" vertical="center" wrapText="1"/>
    </xf>
    <xf numFmtId="180" fontId="29" fillId="0" borderId="0" xfId="0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180" fontId="29" fillId="0" borderId="26" xfId="0" applyNumberFormat="1" applyFont="1" applyFill="1" applyBorder="1" applyAlignment="1">
      <alignment horizontal="center" vertical="center" wrapText="1"/>
    </xf>
    <xf numFmtId="180" fontId="29" fillId="0" borderId="21" xfId="0" applyNumberFormat="1" applyFont="1" applyFill="1" applyBorder="1" applyAlignment="1">
      <alignment horizontal="center" vertical="center" wrapText="1"/>
    </xf>
    <xf numFmtId="49" fontId="30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 applyProtection="1">
      <alignment horizontal="center" vertical="center" wrapText="1"/>
    </xf>
    <xf numFmtId="179" fontId="30" fillId="0" borderId="1" xfId="0" applyNumberFormat="1" applyFont="1" applyFill="1" applyBorder="1" applyAlignment="1" applyProtection="1">
      <alignment horizontal="center" vertical="center" wrapText="1"/>
    </xf>
    <xf numFmtId="180" fontId="30" fillId="0" borderId="1" xfId="0" applyNumberFormat="1" applyFont="1" applyFill="1" applyBorder="1" applyAlignment="1" applyProtection="1">
      <alignment horizontal="center" vertical="center" wrapText="1"/>
    </xf>
    <xf numFmtId="0" fontId="33" fillId="0" borderId="1" xfId="58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left" vertical="center"/>
    </xf>
    <xf numFmtId="0" fontId="32" fillId="0" borderId="8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 shrinkToFit="1"/>
    </xf>
    <xf numFmtId="179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2" fillId="0" borderId="1" xfId="58" applyNumberFormat="1" applyFont="1" applyFill="1" applyBorder="1" applyAlignment="1">
      <alignment horizontal="center" vertical="center" wrapText="1"/>
    </xf>
    <xf numFmtId="180" fontId="35" fillId="0" borderId="1" xfId="0" applyNumberFormat="1" applyFont="1" applyFill="1" applyBorder="1" applyAlignment="1">
      <alignment horizontal="center" vertical="center"/>
    </xf>
    <xf numFmtId="179" fontId="32" fillId="0" borderId="1" xfId="0" applyNumberFormat="1" applyFont="1" applyFill="1" applyBorder="1" applyAlignment="1">
      <alignment horizontal="center" vertical="center" wrapText="1"/>
    </xf>
    <xf numFmtId="180" fontId="32" fillId="0" borderId="1" xfId="58" applyNumberFormat="1" applyFont="1" applyFill="1" applyBorder="1" applyAlignment="1">
      <alignment horizontal="center" vertical="center" wrapText="1"/>
    </xf>
    <xf numFmtId="181" fontId="32" fillId="0" borderId="26" xfId="58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180" fontId="29" fillId="0" borderId="1" xfId="0" applyNumberFormat="1" applyFont="1" applyFill="1" applyBorder="1" applyAlignment="1">
      <alignment horizontal="center" vertical="center" wrapText="1"/>
    </xf>
    <xf numFmtId="179" fontId="29" fillId="0" borderId="1" xfId="0" applyNumberFormat="1" applyFont="1" applyFill="1" applyBorder="1" applyAlignment="1">
      <alignment horizontal="center" vertical="center" wrapText="1"/>
    </xf>
    <xf numFmtId="180" fontId="30" fillId="0" borderId="1" xfId="0" applyNumberFormat="1" applyFont="1" applyFill="1" applyBorder="1" applyAlignment="1">
      <alignment horizontal="center" vertical="center" wrapText="1"/>
    </xf>
    <xf numFmtId="0" fontId="32" fillId="0" borderId="26" xfId="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 wrapText="1"/>
    </xf>
    <xf numFmtId="179" fontId="29" fillId="0" borderId="1" xfId="0" applyNumberFormat="1" applyFont="1" applyFill="1" applyBorder="1" applyAlignment="1" applyProtection="1">
      <alignment horizontal="center" vertical="center" wrapText="1"/>
    </xf>
    <xf numFmtId="0" fontId="32" fillId="0" borderId="26" xfId="0" applyFont="1" applyFill="1" applyBorder="1" applyAlignment="1">
      <alignment horizontal="center" vertical="center" wrapText="1"/>
    </xf>
    <xf numFmtId="180" fontId="36" fillId="0" borderId="0" xfId="0" applyNumberFormat="1" applyFont="1" applyFill="1" applyBorder="1" applyAlignment="1">
      <alignment horizontal="center" vertical="center" wrapText="1"/>
    </xf>
    <xf numFmtId="180" fontId="29" fillId="0" borderId="20" xfId="0" applyNumberFormat="1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181" fontId="32" fillId="0" borderId="1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181" fontId="33" fillId="0" borderId="1" xfId="0" applyNumberFormat="1" applyFont="1" applyFill="1" applyBorder="1" applyAlignment="1">
      <alignment horizontal="center" vertical="center"/>
    </xf>
    <xf numFmtId="181" fontId="33" fillId="0" borderId="1" xfId="58" applyNumberFormat="1" applyFont="1" applyFill="1" applyBorder="1" applyAlignment="1">
      <alignment horizontal="center" vertical="center"/>
    </xf>
    <xf numFmtId="10" fontId="30" fillId="0" borderId="1" xfId="3" applyNumberFormat="1" applyFont="1" applyFill="1" applyBorder="1" applyAlignment="1">
      <alignment horizontal="center" vertical="center"/>
    </xf>
    <xf numFmtId="181" fontId="33" fillId="0" borderId="8" xfId="58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 wrapText="1"/>
    </xf>
    <xf numFmtId="182" fontId="32" fillId="0" borderId="8" xfId="58" applyNumberFormat="1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 wrapText="1" shrinkToFit="1"/>
    </xf>
    <xf numFmtId="181" fontId="32" fillId="0" borderId="21" xfId="58" applyNumberFormat="1" applyFont="1" applyFill="1" applyBorder="1" applyAlignment="1">
      <alignment horizontal="center" vertical="center" wrapText="1"/>
    </xf>
    <xf numFmtId="181" fontId="32" fillId="0" borderId="20" xfId="58" applyNumberFormat="1" applyFont="1" applyFill="1" applyBorder="1" applyAlignment="1">
      <alignment horizontal="center" vertical="center" wrapText="1"/>
    </xf>
    <xf numFmtId="0" fontId="32" fillId="0" borderId="21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0" xfId="0" applyFont="1" applyFill="1">
      <alignment vertical="center"/>
    </xf>
    <xf numFmtId="0" fontId="37" fillId="0" borderId="0" xfId="0" applyFont="1" applyFill="1">
      <alignment vertical="center"/>
    </xf>
    <xf numFmtId="0" fontId="38" fillId="0" borderId="0" xfId="0" applyFont="1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10" fontId="0" fillId="0" borderId="0" xfId="0" applyNumberFormat="1" applyFont="1" applyFill="1" applyAlignment="1">
      <alignment horizontal="center" vertical="center"/>
    </xf>
    <xf numFmtId="180" fontId="39" fillId="0" borderId="30" xfId="0" applyNumberFormat="1" applyFont="1" applyFill="1" applyBorder="1" applyAlignment="1">
      <alignment horizontal="center" vertical="center"/>
    </xf>
    <xf numFmtId="180" fontId="39" fillId="0" borderId="31" xfId="0" applyNumberFormat="1" applyFont="1" applyFill="1" applyBorder="1" applyAlignment="1">
      <alignment horizontal="center" vertical="center"/>
    </xf>
    <xf numFmtId="180" fontId="4" fillId="0" borderId="32" xfId="0" applyNumberFormat="1" applyFont="1" applyFill="1" applyBorder="1" applyAlignment="1">
      <alignment horizontal="center" vertical="center"/>
    </xf>
    <xf numFmtId="180" fontId="4" fillId="0" borderId="0" xfId="0" applyNumberFormat="1" applyFont="1" applyFill="1" applyBorder="1" applyAlignment="1">
      <alignment horizontal="center" vertical="center"/>
    </xf>
    <xf numFmtId="180" fontId="3" fillId="0" borderId="3" xfId="0" applyNumberFormat="1" applyFont="1" applyFill="1" applyBorder="1" applyAlignment="1">
      <alignment horizontal="center" vertical="center" wrapText="1"/>
    </xf>
    <xf numFmtId="180" fontId="3" fillId="0" borderId="4" xfId="0" applyNumberFormat="1" applyFont="1" applyFill="1" applyBorder="1" applyAlignment="1">
      <alignment horizontal="left" vertical="center" wrapText="1"/>
    </xf>
    <xf numFmtId="180" fontId="3" fillId="0" borderId="4" xfId="0" applyNumberFormat="1" applyFont="1" applyFill="1" applyBorder="1" applyAlignment="1">
      <alignment horizontal="center" vertical="center"/>
    </xf>
    <xf numFmtId="180" fontId="3" fillId="0" borderId="10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80" fontId="3" fillId="0" borderId="10" xfId="0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181" fontId="3" fillId="0" borderId="10" xfId="0" applyNumberFormat="1" applyFont="1" applyFill="1" applyBorder="1" applyAlignment="1">
      <alignment horizontal="center" vertical="center" wrapText="1"/>
    </xf>
    <xf numFmtId="183" fontId="3" fillId="0" borderId="1" xfId="0" applyNumberFormat="1" applyFont="1" applyFill="1" applyBorder="1" applyAlignment="1">
      <alignment horizontal="center" vertical="center"/>
    </xf>
    <xf numFmtId="183" fontId="29" fillId="0" borderId="1" xfId="0" applyNumberFormat="1" applyFont="1" applyFill="1" applyBorder="1" applyAlignment="1">
      <alignment horizontal="center" vertical="center"/>
    </xf>
    <xf numFmtId="180" fontId="29" fillId="0" borderId="1" xfId="0" applyNumberFormat="1" applyFont="1" applyFill="1" applyBorder="1" applyAlignment="1">
      <alignment horizontal="center" vertical="center"/>
    </xf>
    <xf numFmtId="180" fontId="39" fillId="0" borderId="33" xfId="0" applyNumberFormat="1" applyFont="1" applyFill="1" applyBorder="1" applyAlignment="1">
      <alignment horizontal="center" vertical="center"/>
    </xf>
    <xf numFmtId="180" fontId="4" fillId="0" borderId="34" xfId="0" applyNumberFormat="1" applyFont="1" applyFill="1" applyBorder="1" applyAlignment="1">
      <alignment horizontal="center" vertical="center"/>
    </xf>
    <xf numFmtId="10" fontId="3" fillId="0" borderId="5" xfId="0" applyNumberFormat="1" applyFont="1" applyFill="1" applyBorder="1" applyAlignment="1">
      <alignment horizontal="center" vertical="center"/>
    </xf>
    <xf numFmtId="10" fontId="3" fillId="0" borderId="11" xfId="0" applyNumberFormat="1" applyFont="1" applyFill="1" applyBorder="1" applyAlignment="1">
      <alignment horizontal="center" vertical="center"/>
    </xf>
    <xf numFmtId="184" fontId="29" fillId="0" borderId="1" xfId="0" applyNumberFormat="1" applyFont="1" applyFill="1" applyBorder="1" applyAlignment="1">
      <alignment horizontal="center" vertical="center"/>
    </xf>
    <xf numFmtId="0" fontId="38" fillId="0" borderId="4" xfId="0" applyFont="1" applyFill="1" applyBorder="1" applyAlignment="1"/>
    <xf numFmtId="0" fontId="38" fillId="0" borderId="1" xfId="0" applyFont="1" applyFill="1" applyBorder="1" applyAlignment="1"/>
    <xf numFmtId="0" fontId="38" fillId="0" borderId="5" xfId="0" applyFont="1" applyFill="1" applyBorder="1" applyAlignment="1"/>
    <xf numFmtId="0" fontId="38" fillId="0" borderId="11" xfId="0" applyFont="1" applyFill="1" applyBorder="1" applyAlignment="1"/>
    <xf numFmtId="181" fontId="3" fillId="0" borderId="35" xfId="0" applyNumberFormat="1" applyFont="1" applyFill="1" applyBorder="1" applyAlignment="1">
      <alignment horizontal="center" vertical="center" wrapText="1"/>
    </xf>
    <xf numFmtId="180" fontId="3" fillId="0" borderId="28" xfId="0" applyNumberFormat="1" applyFont="1" applyFill="1" applyBorder="1" applyAlignment="1">
      <alignment horizontal="left" vertical="center" wrapText="1"/>
    </xf>
    <xf numFmtId="181" fontId="3" fillId="0" borderId="17" xfId="0" applyNumberFormat="1" applyFont="1" applyFill="1" applyBorder="1" applyAlignment="1">
      <alignment horizontal="center" vertical="center" wrapText="1"/>
    </xf>
    <xf numFmtId="180" fontId="3" fillId="0" borderId="8" xfId="0" applyNumberFormat="1" applyFont="1" applyFill="1" applyBorder="1" applyAlignment="1">
      <alignment horizontal="left" vertical="center" wrapText="1"/>
    </xf>
    <xf numFmtId="181" fontId="3" fillId="0" borderId="7" xfId="0" applyNumberFormat="1" applyFont="1" applyFill="1" applyBorder="1" applyAlignment="1">
      <alignment horizontal="center" vertical="center" wrapText="1"/>
    </xf>
    <xf numFmtId="0" fontId="38" fillId="0" borderId="14" xfId="0" applyFont="1" applyFill="1" applyBorder="1" applyAlignment="1"/>
    <xf numFmtId="0" fontId="38" fillId="0" borderId="0" xfId="0" applyFont="1" applyFill="1" applyAlignment="1"/>
    <xf numFmtId="0" fontId="38" fillId="0" borderId="8" xfId="0" applyFont="1" applyFill="1" applyBorder="1" applyAlignment="1"/>
    <xf numFmtId="0" fontId="38" fillId="0" borderId="9" xfId="0" applyFont="1" applyFill="1" applyBorder="1" applyAlignment="1"/>
    <xf numFmtId="10" fontId="38" fillId="0" borderId="36" xfId="0" applyNumberFormat="1" applyFont="1" applyFill="1" applyBorder="1" applyAlignment="1">
      <alignment horizontal="center" vertical="center"/>
    </xf>
    <xf numFmtId="180" fontId="38" fillId="0" borderId="0" xfId="0" applyNumberFormat="1" applyFont="1" applyFill="1">
      <alignment vertical="center"/>
    </xf>
    <xf numFmtId="0" fontId="38" fillId="0" borderId="0" xfId="0" applyFont="1" applyFill="1" applyBorder="1" applyAlignment="1"/>
    <xf numFmtId="0" fontId="38" fillId="0" borderId="15" xfId="0" applyFont="1" applyFill="1" applyBorder="1" applyAlignment="1"/>
    <xf numFmtId="180" fontId="29" fillId="0" borderId="10" xfId="0" applyNumberFormat="1" applyFont="1" applyFill="1" applyBorder="1" applyAlignment="1">
      <alignment horizontal="center" vertical="center"/>
    </xf>
    <xf numFmtId="180" fontId="29" fillId="0" borderId="1" xfId="0" applyNumberFormat="1" applyFont="1" applyFill="1" applyBorder="1" applyAlignment="1">
      <alignment horizontal="left" vertical="center" wrapText="1"/>
    </xf>
    <xf numFmtId="49" fontId="29" fillId="0" borderId="10" xfId="0" applyNumberFormat="1" applyFont="1" applyFill="1" applyBorder="1" applyAlignment="1">
      <alignment horizontal="center" vertical="center"/>
    </xf>
    <xf numFmtId="180" fontId="29" fillId="0" borderId="1" xfId="61" applyNumberFormat="1" applyFont="1" applyFill="1" applyBorder="1" applyAlignment="1">
      <alignment horizontal="left" vertical="center" wrapText="1"/>
    </xf>
    <xf numFmtId="180" fontId="29" fillId="0" borderId="37" xfId="61" applyNumberFormat="1" applyFont="1" applyFill="1" applyBorder="1" applyAlignment="1">
      <alignment horizontal="left" vertical="center" wrapText="1"/>
    </xf>
    <xf numFmtId="180" fontId="3" fillId="0" borderId="38" xfId="0" applyNumberFormat="1" applyFont="1" applyFill="1" applyBorder="1" applyAlignment="1">
      <alignment horizontal="center" vertical="center"/>
    </xf>
    <xf numFmtId="180" fontId="3" fillId="0" borderId="20" xfId="0" applyNumberFormat="1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1.16-昆明再生水投资概算表 2" xfId="49"/>
    <cellStyle name="RowLevel_0" xfId="50"/>
    <cellStyle name="常规 6" xfId="51"/>
    <cellStyle name="常规_基本数据表" xfId="52"/>
    <cellStyle name="常规 8" xfId="53"/>
    <cellStyle name="常规_Sheet1_水六厂总表(初设) 2" xfId="54"/>
    <cellStyle name="常规_太原概算总表(修改) 2" xfId="55"/>
    <cellStyle name="常规_第二部分市计算表12.23" xfId="56"/>
    <cellStyle name="ColLevel_0" xfId="57"/>
    <cellStyle name="常规 2" xfId="58"/>
    <cellStyle name="常规 3" xfId="59"/>
    <cellStyle name="常规 4" xfId="60"/>
    <cellStyle name="常规_评审情况对比表汇总" xfId="61"/>
    <cellStyle name="常规_投资1 (4)" xfId="62"/>
    <cellStyle name="千位_Sheet1" xfId="63"/>
    <cellStyle name="千位[0]_Sheet1" xfId="64"/>
    <cellStyle name="常规 11" xfId="65"/>
    <cellStyle name="常规_分表" xfId="66"/>
    <cellStyle name="常规_汇总表 " xfId="67"/>
  </cellStyles>
  <dxfs count="1">
    <dxf>
      <font>
        <b val="0"/>
        <color indexed="9"/>
      </font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6" Type="http://schemas.openxmlformats.org/officeDocument/2006/relationships/styles" Target="styles.xml"/><Relationship Id="rId65" Type="http://schemas.openxmlformats.org/officeDocument/2006/relationships/sharedStrings" Target="sharedStrings.xml"/><Relationship Id="rId64" Type="http://schemas.openxmlformats.org/officeDocument/2006/relationships/theme" Target="theme/theme1.xml"/><Relationship Id="rId63" Type="http://schemas.openxmlformats.org/officeDocument/2006/relationships/externalLink" Target="externalLinks/externalLink1.xml"/><Relationship Id="rId62" Type="http://schemas.openxmlformats.org/officeDocument/2006/relationships/worksheet" Target="worksheets/sheet62.xml"/><Relationship Id="rId61" Type="http://schemas.openxmlformats.org/officeDocument/2006/relationships/worksheet" Target="worksheets/sheet61.xml"/><Relationship Id="rId60" Type="http://schemas.openxmlformats.org/officeDocument/2006/relationships/worksheet" Target="worksheets/sheet60.xml"/><Relationship Id="rId6" Type="http://schemas.openxmlformats.org/officeDocument/2006/relationships/worksheet" Target="worksheets/sheet6.xml"/><Relationship Id="rId59" Type="http://schemas.openxmlformats.org/officeDocument/2006/relationships/worksheet" Target="worksheets/sheet59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ropLines="30" dx="20" fmlaLink="$E$5" fmlaRange="系数调整!$C$2:$C$30" noThreeD="1" page="29" sel="3" val="0"/>
</file>

<file path=xl/ctrlProps/ctrlProp2.xml><?xml version="1.0" encoding="utf-8"?>
<formControlPr xmlns="http://schemas.microsoft.com/office/spreadsheetml/2009/9/main" objectType="Drop" dx="20" fmlaLink="$E$9" fmlaRange="$P$17:$P$19" noThreeD="1" page="3" sel="2" val="0"/>
</file>

<file path=xl/ctrlProps/ctrlProp3.xml><?xml version="1.0" encoding="utf-8"?>
<formControlPr xmlns="http://schemas.microsoft.com/office/spreadsheetml/2009/9/main" objectType="Drop" dropLines="30" dx="20" fmlaLink="$E$5" fmlaRange="系数调整!$C$2:$C$30" noThreeD="1" page="29" sel="3" val="0"/>
</file>

<file path=xl/ctrlProps/ctrlProp4.xml><?xml version="1.0" encoding="utf-8"?>
<formControlPr xmlns="http://schemas.microsoft.com/office/spreadsheetml/2009/9/main" objectType="Drop" dropLines="30" dx="20" fmlaLink="$E$5" fmlaRange="系数调整!$C$46:$C$72" noThreeD="1" page="27" sel="3" val="0"/>
</file>

<file path=xl/ctrlProps/ctrlProp5.xml><?xml version="1.0" encoding="utf-8"?>
<formControlPr xmlns="http://schemas.microsoft.com/office/spreadsheetml/2009/9/main" objectType="Drop" dropLines="30" dx="20" fmlaLink="$E$5" fmlaRange="系数调整!$C$2:$C$30" noThreeD="1" page="29" sel="3" val="0"/>
</file>

<file path=xl/ctrlProps/ctrlProp6.xml><?xml version="1.0" encoding="utf-8"?>
<formControlPr xmlns="http://schemas.microsoft.com/office/spreadsheetml/2009/9/main" objectType="Drop" dx="20" fmlaLink="$E$9" fmlaRange="$R$17:$R$19" noThreeD="1" page="3" sel="2" val="0"/>
</file>

<file path=xl/ctrlProps/ctrlProp7.xml><?xml version="1.0" encoding="utf-8"?>
<formControlPr xmlns="http://schemas.microsoft.com/office/spreadsheetml/2009/9/main" objectType="Drop" dropLines="30" dx="20" fmlaLink="$E$5" fmlaRange="系数调整!$C$2:$C$30" noThreeD="1" page="29" sel="3" val="0"/>
</file>

<file path=xl/ctrlProps/ctrlProp8.xml><?xml version="1.0" encoding="utf-8"?>
<formControlPr xmlns="http://schemas.microsoft.com/office/spreadsheetml/2009/9/main" objectType="Drop" dropLines="30" dx="20" fmlaLink="$E$5" fmlaRange="系数调整!$C$46:$C$72" noThreeD="1" page="27" sel="3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</xdr:row>
          <xdr:rowOff>0</xdr:rowOff>
        </xdr:from>
        <xdr:to>
          <xdr:col>13</xdr:col>
          <xdr:colOff>457200</xdr:colOff>
          <xdr:row>5</xdr:row>
          <xdr:rowOff>7620</xdr:rowOff>
        </xdr:to>
        <xdr:sp>
          <xdr:nvSpPr>
            <xdr:cNvPr id="59395" name="Drop Down 2051" hidden="1">
              <a:extLst>
                <a:ext uri="{63B3BB69-23CF-44E3-9099-C40C66FF867C}">
                  <a14:compatExt spid="_x0000_s59395"/>
                </a:ext>
              </a:extLst>
            </xdr:cNvPr>
            <xdr:cNvSpPr/>
          </xdr:nvSpPr>
          <xdr:spPr>
            <a:xfrm>
              <a:off x="3939540" y="1800225"/>
              <a:ext cx="7193280" cy="3028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8</xdr:row>
          <xdr:rowOff>0</xdr:rowOff>
        </xdr:from>
        <xdr:to>
          <xdr:col>7</xdr:col>
          <xdr:colOff>708660</xdr:colOff>
          <xdr:row>9</xdr:row>
          <xdr:rowOff>0</xdr:rowOff>
        </xdr:to>
        <xdr:sp>
          <xdr:nvSpPr>
            <xdr:cNvPr id="59396" name="Drop Down 2052" hidden="1">
              <a:extLst>
                <a:ext uri="{63B3BB69-23CF-44E3-9099-C40C66FF867C}">
                  <a14:compatExt spid="_x0000_s59396"/>
                </a:ext>
              </a:extLst>
            </xdr:cNvPr>
            <xdr:cNvSpPr/>
          </xdr:nvSpPr>
          <xdr:spPr>
            <a:xfrm>
              <a:off x="3939540" y="3152775"/>
              <a:ext cx="2956560" cy="304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</xdr:row>
          <xdr:rowOff>0</xdr:rowOff>
        </xdr:from>
        <xdr:to>
          <xdr:col>13</xdr:col>
          <xdr:colOff>457200</xdr:colOff>
          <xdr:row>5</xdr:row>
          <xdr:rowOff>7620</xdr:rowOff>
        </xdr:to>
        <xdr:sp>
          <xdr:nvSpPr>
            <xdr:cNvPr id="59397" name="Drop Down 2053" hidden="1">
              <a:extLst>
                <a:ext uri="{63B3BB69-23CF-44E3-9099-C40C66FF867C}">
                  <a14:compatExt spid="_x0000_s59397"/>
                </a:ext>
              </a:extLst>
            </xdr:cNvPr>
            <xdr:cNvSpPr/>
          </xdr:nvSpPr>
          <xdr:spPr>
            <a:xfrm>
              <a:off x="3939540" y="1800225"/>
              <a:ext cx="7193280" cy="3028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</xdr:row>
          <xdr:rowOff>0</xdr:rowOff>
        </xdr:from>
        <xdr:to>
          <xdr:col>13</xdr:col>
          <xdr:colOff>457200</xdr:colOff>
          <xdr:row>6</xdr:row>
          <xdr:rowOff>7620</xdr:rowOff>
        </xdr:to>
        <xdr:sp>
          <xdr:nvSpPr>
            <xdr:cNvPr id="59398" name="Drop Down 2054" hidden="1">
              <a:extLst>
                <a:ext uri="{63B3BB69-23CF-44E3-9099-C40C66FF867C}">
                  <a14:compatExt spid="_x0000_s59398"/>
                </a:ext>
              </a:extLst>
            </xdr:cNvPr>
            <xdr:cNvSpPr/>
          </xdr:nvSpPr>
          <xdr:spPr>
            <a:xfrm>
              <a:off x="3939540" y="2095500"/>
              <a:ext cx="7193280" cy="30289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</xdr:row>
          <xdr:rowOff>0</xdr:rowOff>
        </xdr:from>
        <xdr:to>
          <xdr:col>13</xdr:col>
          <xdr:colOff>411480</xdr:colOff>
          <xdr:row>5</xdr:row>
          <xdr:rowOff>7620</xdr:rowOff>
        </xdr:to>
        <xdr:sp>
          <xdr:nvSpPr>
            <xdr:cNvPr id="68609" name="Drop Down 3" hidden="1">
              <a:extLst>
                <a:ext uri="{63B3BB69-23CF-44E3-9099-C40C66FF867C}">
                  <a14:compatExt spid="_x0000_s68609"/>
                </a:ext>
              </a:extLst>
            </xdr:cNvPr>
            <xdr:cNvSpPr/>
          </xdr:nvSpPr>
          <xdr:spPr>
            <a:xfrm>
              <a:off x="3939540" y="1800225"/>
              <a:ext cx="7193280" cy="3028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8</xdr:row>
          <xdr:rowOff>0</xdr:rowOff>
        </xdr:from>
        <xdr:to>
          <xdr:col>8</xdr:col>
          <xdr:colOff>22860</xdr:colOff>
          <xdr:row>9</xdr:row>
          <xdr:rowOff>0</xdr:rowOff>
        </xdr:to>
        <xdr:sp>
          <xdr:nvSpPr>
            <xdr:cNvPr id="68610" name="Drop Down 4" hidden="1">
              <a:extLst>
                <a:ext uri="{63B3BB69-23CF-44E3-9099-C40C66FF867C}">
                  <a14:compatExt spid="_x0000_s68610"/>
                </a:ext>
              </a:extLst>
            </xdr:cNvPr>
            <xdr:cNvSpPr/>
          </xdr:nvSpPr>
          <xdr:spPr>
            <a:xfrm>
              <a:off x="3939540" y="3152775"/>
              <a:ext cx="2956560" cy="3048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</xdr:row>
          <xdr:rowOff>0</xdr:rowOff>
        </xdr:from>
        <xdr:to>
          <xdr:col>13</xdr:col>
          <xdr:colOff>411480</xdr:colOff>
          <xdr:row>5</xdr:row>
          <xdr:rowOff>7620</xdr:rowOff>
        </xdr:to>
        <xdr:sp>
          <xdr:nvSpPr>
            <xdr:cNvPr id="68611" name="Drop Down 5" hidden="1">
              <a:extLst>
                <a:ext uri="{63B3BB69-23CF-44E3-9099-C40C66FF867C}">
                  <a14:compatExt spid="_x0000_s68611"/>
                </a:ext>
              </a:extLst>
            </xdr:cNvPr>
            <xdr:cNvSpPr/>
          </xdr:nvSpPr>
          <xdr:spPr>
            <a:xfrm>
              <a:off x="3939540" y="1800225"/>
              <a:ext cx="7193280" cy="30289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5</xdr:row>
          <xdr:rowOff>0</xdr:rowOff>
        </xdr:from>
        <xdr:to>
          <xdr:col>13</xdr:col>
          <xdr:colOff>411480</xdr:colOff>
          <xdr:row>6</xdr:row>
          <xdr:rowOff>7620</xdr:rowOff>
        </xdr:to>
        <xdr:sp>
          <xdr:nvSpPr>
            <xdr:cNvPr id="68612" name="Drop Down 6" hidden="1">
              <a:extLst>
                <a:ext uri="{63B3BB69-23CF-44E3-9099-C40C66FF867C}">
                  <a14:compatExt spid="_x0000_s68612"/>
                </a:ext>
              </a:extLst>
            </xdr:cNvPr>
            <xdr:cNvSpPr/>
          </xdr:nvSpPr>
          <xdr:spPr>
            <a:xfrm>
              <a:off x="3939540" y="2095500"/>
              <a:ext cx="7193280" cy="30289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9&#24180;&#39033;&#30446;\2019&#26032;&#27941;&#21487;&#30740;&#35780;&#23457;\&#20013;&#29028;--&#21487;&#30740;&#35780;&#23457;--&#20892;&#21338;&#22253;&#26680;&#24515;&#21306;&#37096;&#20998;&#20065;&#26449;&#36947;&#36335;&#25552;&#21319;&#24037;&#31243;\&#20892;&#21338;&#22253;&#26680;&#24515;&#21306;&#37096;&#20998;&#20065;&#26449;&#36947;&#36335;&#25552;&#21319;&#24037;&#31243;--&#36807;&#31243;&#36164;&#26009;\&#20272;&#31639;&#34920;&#23457;&#26680;&#36807;&#31243;&#25991;&#20214;\&#20892;&#21338;&#22253;&#26680;&#24515;&#21306;&#37096;&#20998;&#20065;&#26449;&#36947;&#36335;&#25552;&#21319;&#24037;&#31243;--&#20272;&#31639;&#23457;&#26680;2019-5-31\0408&#35199;&#26032;&#36335;&#20272;&#31639;&#34920;--&#35780;&#2345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MRWNQ"/>
      <sheetName val="POQYPTO"/>
      <sheetName val="SSSTDHSNZ"/>
      <sheetName val="TNLNPSQQS"/>
      <sheetName val="SPFQMCKRZ"/>
      <sheetName val="PYKSLOVSJ"/>
      <sheetName val="JHJYVVSSO"/>
      <sheetName val="ORMYSQYZE"/>
      <sheetName val="DYQNBLPOV"/>
      <sheetName val="YIKOJJNPS"/>
      <sheetName val="QOYQNSQRZM"/>
      <sheetName val="WWJJSHZSQN"/>
      <sheetName val="YYZYJZPQMR"/>
      <sheetName val="XXYITQSRTY"/>
      <sheetName val="SVTROINJTL"/>
      <sheetName val="RVQOKNMWJR"/>
      <sheetName val="KVLMPPENOO"/>
      <sheetName val="WMOHVPVMCS"/>
      <sheetName val="OPYYLTNRRQ"/>
      <sheetName val="RNNOPZBAYN"/>
      <sheetName val="VXNOYOQDRY"/>
      <sheetName val="HMYCPPXPHP"/>
      <sheetName val="VJMMYVTHKQ"/>
      <sheetName val="NOTSISPSQT"/>
      <sheetName val="PBRORRLRNQ"/>
      <sheetName val="HBRZITSNWN"/>
      <sheetName val="IEQHJYRNDM"/>
      <sheetName val="ZQRTKKZYAP"/>
      <sheetName val="QMRIDLTNPO"/>
      <sheetName val="XSMZTSBRYO"/>
      <sheetName val="MWJMWSORTW"/>
      <sheetName val="MTOBNOXJZQ"/>
      <sheetName val="TBYYBONYRM"/>
      <sheetName val="PYPTORYJPO"/>
      <sheetName val="RLJNLBOZSV"/>
      <sheetName val="TYQJZSKMME"/>
      <sheetName val="RNFROMQRSL"/>
      <sheetName val="NLMRQYNHMN"/>
      <sheetName val="DEFXHWXOMT"/>
      <sheetName val="TVQIRNLMST"/>
      <sheetName val="OYYOSRTONT"/>
      <sheetName val="VOHSXOYPJE"/>
      <sheetName val="VXAEFHJNNS"/>
      <sheetName val="RBMHTVSNRI"/>
      <sheetName val="LORSJYQVDO"/>
      <sheetName val="VNXPNTJLRN"/>
      <sheetName val="ywyMEQO4v5"/>
      <sheetName val="CCRZRMTPEE"/>
      <sheetName val="YOBTTLQQEO"/>
      <sheetName val="NYSSBOKQSJ"/>
      <sheetName val="FRJESTLRPX"/>
      <sheetName val="XOJJMOQYTP"/>
      <sheetName val="ZHPSDOYWKN"/>
      <sheetName val="QQHQZSNTWP"/>
      <sheetName val="SRQQMJIFQR"/>
      <sheetName val="ONTOVIXPMY"/>
      <sheetName val="审核标准表"/>
      <sheetName val="审核对比表"/>
      <sheetName val="送第二部分计算"/>
      <sheetName val="审第二部分计算"/>
      <sheetName val="系数调整"/>
      <sheetName val="备份1"/>
      <sheetName val="咨询费计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59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4.xml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60.xml.rels><?xml version="1.0" encoding="UTF-8" standalone="yes"?>
<Relationships xmlns="http://schemas.openxmlformats.org/package/2006/relationships"><Relationship Id="rId7" Type="http://schemas.openxmlformats.org/officeDocument/2006/relationships/ctrlProp" Target="../ctrlProps/ctrlProp8.xml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7"/>
  <sheetViews>
    <sheetView topLeftCell="A127" workbookViewId="0">
      <selection activeCell="F134" sqref="F134"/>
    </sheetView>
  </sheetViews>
  <sheetFormatPr defaultColWidth="9" defaultRowHeight="20.1" customHeight="1"/>
  <cols>
    <col min="1" max="1" width="3.4" style="192" customWidth="1"/>
    <col min="2" max="2" width="19.4" style="247" customWidth="1"/>
    <col min="3" max="3" width="12.7" style="2" customWidth="1"/>
    <col min="4" max="4" width="10.6" style="2" hidden="1" customWidth="1"/>
    <col min="5" max="5" width="12.1" style="2" hidden="1" customWidth="1"/>
    <col min="6" max="6" width="11" style="2" customWidth="1"/>
    <col min="7" max="7" width="9.7" style="2" customWidth="1"/>
    <col min="8" max="8" width="8.6" style="2" customWidth="1"/>
    <col min="9" max="9" width="12.7" style="2" customWidth="1"/>
    <col min="10" max="10" width="12.1" style="248" customWidth="1"/>
    <col min="11" max="11" width="9.6" style="249" customWidth="1"/>
    <col min="12" max="12" width="9" style="192"/>
    <col min="13" max="13" width="12.1" style="192" customWidth="1"/>
    <col min="14" max="14" width="9" style="192"/>
    <col min="15" max="15" width="11.5" style="192" customWidth="1"/>
    <col min="16" max="16384" width="9" style="192"/>
  </cols>
  <sheetData>
    <row r="1" s="245" customFormat="1" ht="20.25" customHeight="1" spans="1:11">
      <c r="A1" s="250" t="s">
        <v>0</v>
      </c>
      <c r="B1" s="251"/>
      <c r="C1" s="251"/>
      <c r="D1" s="251"/>
      <c r="E1" s="251"/>
      <c r="F1" s="251"/>
      <c r="G1" s="251"/>
      <c r="H1" s="251"/>
      <c r="I1" s="251"/>
      <c r="J1" s="251"/>
      <c r="K1" s="267"/>
    </row>
    <row r="2" s="245" customFormat="1" ht="19.5" customHeight="1" spans="1:11">
      <c r="A2" s="252" t="s">
        <v>1</v>
      </c>
      <c r="B2" s="253"/>
      <c r="C2" s="253"/>
      <c r="D2" s="253"/>
      <c r="E2" s="253"/>
      <c r="F2" s="253"/>
      <c r="G2" s="253"/>
      <c r="H2" s="253"/>
      <c r="I2" s="253"/>
      <c r="J2" s="253"/>
      <c r="K2" s="268"/>
    </row>
    <row r="3" s="246" customFormat="1" ht="18" customHeight="1" spans="1:11">
      <c r="A3" s="254" t="s">
        <v>2</v>
      </c>
      <c r="B3" s="255" t="s">
        <v>3</v>
      </c>
      <c r="C3" s="256" t="s">
        <v>4</v>
      </c>
      <c r="D3" s="256"/>
      <c r="E3" s="256"/>
      <c r="F3" s="256"/>
      <c r="G3" s="256"/>
      <c r="H3" s="256" t="s">
        <v>5</v>
      </c>
      <c r="I3" s="256"/>
      <c r="J3" s="256"/>
      <c r="K3" s="269" t="s">
        <v>6</v>
      </c>
    </row>
    <row r="4" s="246" customFormat="1" ht="30" customHeight="1" spans="1:11">
      <c r="A4" s="257"/>
      <c r="B4" s="258"/>
      <c r="C4" s="259" t="s">
        <v>7</v>
      </c>
      <c r="D4" s="260" t="s">
        <v>8</v>
      </c>
      <c r="E4" s="260" t="s">
        <v>9</v>
      </c>
      <c r="F4" s="260" t="s">
        <v>10</v>
      </c>
      <c r="G4" s="259" t="s">
        <v>11</v>
      </c>
      <c r="H4" s="259" t="s">
        <v>12</v>
      </c>
      <c r="I4" s="259" t="s">
        <v>13</v>
      </c>
      <c r="J4" s="260" t="s">
        <v>14</v>
      </c>
      <c r="K4" s="270"/>
    </row>
    <row r="5" s="246" customFormat="1" ht="18" customHeight="1" spans="1:11">
      <c r="A5" s="261" t="s">
        <v>15</v>
      </c>
      <c r="B5" s="258" t="s">
        <v>16</v>
      </c>
      <c r="C5" s="262">
        <f>C6+C41+C73+C102+C110+C119+C128+C131+C132</f>
        <v>101162.420624912</v>
      </c>
      <c r="D5" s="259"/>
      <c r="E5" s="259"/>
      <c r="F5" s="259"/>
      <c r="G5" s="259">
        <f>C5</f>
        <v>101162.420624912</v>
      </c>
      <c r="H5" s="259" t="s">
        <v>17</v>
      </c>
      <c r="I5" s="259"/>
      <c r="J5" s="259"/>
      <c r="K5" s="270">
        <f>G5/151010.8</f>
        <v>0.669901891950195</v>
      </c>
    </row>
    <row r="6" s="246" customFormat="1" ht="18" customHeight="1" spans="1:11">
      <c r="A6" s="263">
        <v>1</v>
      </c>
      <c r="B6" s="258" t="s">
        <v>18</v>
      </c>
      <c r="C6" s="262">
        <f>SUM(C8:C40)</f>
        <v>66834.718855</v>
      </c>
      <c r="D6" s="259"/>
      <c r="E6" s="259"/>
      <c r="F6" s="259"/>
      <c r="G6" s="262">
        <f>C6</f>
        <v>66834.718855</v>
      </c>
      <c r="H6" s="259" t="s">
        <v>19</v>
      </c>
      <c r="I6" s="259">
        <v>10366.75</v>
      </c>
      <c r="J6" s="259">
        <f>C6*10000/I6</f>
        <v>64470.2716425109</v>
      </c>
      <c r="K6" s="270">
        <f t="shared" ref="K6:K69" si="0">G6/151010.8</f>
        <v>0.442582377253812</v>
      </c>
    </row>
    <row r="7" s="246" customFormat="1" ht="18" customHeight="1" spans="1:11">
      <c r="A7" s="263"/>
      <c r="B7" s="258"/>
      <c r="C7" s="262"/>
      <c r="D7" s="259"/>
      <c r="E7" s="259"/>
      <c r="F7" s="259"/>
      <c r="G7" s="259"/>
      <c r="H7" s="259" t="s">
        <v>20</v>
      </c>
      <c r="I7" s="259">
        <f>I6*60</f>
        <v>622005</v>
      </c>
      <c r="J7" s="259">
        <f>G6*10000/I7</f>
        <v>1074.50452737518</v>
      </c>
      <c r="K7" s="270">
        <f t="shared" si="0"/>
        <v>0</v>
      </c>
    </row>
    <row r="8" s="246" customFormat="1" ht="25.5" customHeight="1" spans="1:11">
      <c r="A8" s="263"/>
      <c r="B8" s="258" t="s">
        <v>21</v>
      </c>
      <c r="C8" s="264">
        <f t="shared" ref="C8:C29" si="1">I8*J8/10000</f>
        <v>3492.5135</v>
      </c>
      <c r="D8" s="259"/>
      <c r="E8" s="259"/>
      <c r="F8" s="259"/>
      <c r="G8" s="264">
        <f t="shared" ref="G8:G29" si="2">SUM(C8:F8)</f>
        <v>3492.5135</v>
      </c>
      <c r="H8" s="259" t="s">
        <v>20</v>
      </c>
      <c r="I8" s="259">
        <f>367633</f>
        <v>367633</v>
      </c>
      <c r="J8" s="259">
        <v>95</v>
      </c>
      <c r="K8" s="270">
        <f t="shared" si="0"/>
        <v>0.0231275743191878</v>
      </c>
    </row>
    <row r="9" s="246" customFormat="1" ht="18" customHeight="1" spans="1:11">
      <c r="A9" s="263"/>
      <c r="B9" s="258" t="s">
        <v>22</v>
      </c>
      <c r="C9" s="264">
        <f t="shared" si="1"/>
        <v>3308.697</v>
      </c>
      <c r="D9" s="259"/>
      <c r="E9" s="259"/>
      <c r="F9" s="259"/>
      <c r="G9" s="264">
        <f t="shared" si="2"/>
        <v>3308.697</v>
      </c>
      <c r="H9" s="259" t="s">
        <v>20</v>
      </c>
      <c r="I9" s="259">
        <f>I8</f>
        <v>367633</v>
      </c>
      <c r="J9" s="259">
        <v>90</v>
      </c>
      <c r="K9" s="270">
        <f t="shared" si="0"/>
        <v>0.0219103335655463</v>
      </c>
    </row>
    <row r="10" s="246" customFormat="1" ht="18" customHeight="1" spans="1:11">
      <c r="A10" s="263"/>
      <c r="B10" s="258" t="s">
        <v>23</v>
      </c>
      <c r="C10" s="264">
        <f t="shared" si="1"/>
        <v>2426.3778</v>
      </c>
      <c r="D10" s="259"/>
      <c r="E10" s="259"/>
      <c r="F10" s="259"/>
      <c r="G10" s="264">
        <f t="shared" si="2"/>
        <v>2426.3778</v>
      </c>
      <c r="H10" s="259" t="s">
        <v>20</v>
      </c>
      <c r="I10" s="259">
        <f>I9*0.55</f>
        <v>202198.15</v>
      </c>
      <c r="J10" s="259">
        <v>120</v>
      </c>
      <c r="K10" s="270">
        <f t="shared" si="0"/>
        <v>0.0160675779480673</v>
      </c>
    </row>
    <row r="11" s="246" customFormat="1" ht="18" customHeight="1" spans="1:11">
      <c r="A11" s="263"/>
      <c r="B11" s="258" t="s">
        <v>24</v>
      </c>
      <c r="C11" s="264">
        <f t="shared" si="1"/>
        <v>4043.963</v>
      </c>
      <c r="D11" s="259"/>
      <c r="E11" s="259"/>
      <c r="F11" s="259"/>
      <c r="G11" s="264">
        <f t="shared" si="2"/>
        <v>4043.963</v>
      </c>
      <c r="H11" s="259" t="s">
        <v>20</v>
      </c>
      <c r="I11" s="259">
        <f>I9*1.1</f>
        <v>404396.3</v>
      </c>
      <c r="J11" s="259">
        <v>100</v>
      </c>
      <c r="K11" s="270">
        <f t="shared" si="0"/>
        <v>0.0267792965801122</v>
      </c>
    </row>
    <row r="12" s="246" customFormat="1" ht="18" customHeight="1" spans="1:11">
      <c r="A12" s="263"/>
      <c r="B12" s="258" t="s">
        <v>25</v>
      </c>
      <c r="C12" s="264">
        <f t="shared" si="1"/>
        <v>2446.597615</v>
      </c>
      <c r="D12" s="259"/>
      <c r="E12" s="259"/>
      <c r="F12" s="259"/>
      <c r="G12" s="264">
        <f t="shared" si="2"/>
        <v>2446.597615</v>
      </c>
      <c r="H12" s="259" t="s">
        <v>20</v>
      </c>
      <c r="I12" s="259">
        <f>I11*1.1</f>
        <v>444835.93</v>
      </c>
      <c r="J12" s="259">
        <v>55</v>
      </c>
      <c r="K12" s="270">
        <f t="shared" si="0"/>
        <v>0.0162014744309679</v>
      </c>
    </row>
    <row r="13" s="246" customFormat="1" ht="18" customHeight="1" spans="1:11">
      <c r="A13" s="263"/>
      <c r="B13" s="258" t="s">
        <v>26</v>
      </c>
      <c r="C13" s="264">
        <f t="shared" si="1"/>
        <v>3614.25944</v>
      </c>
      <c r="D13" s="259"/>
      <c r="E13" s="259"/>
      <c r="F13" s="259"/>
      <c r="G13" s="264">
        <f t="shared" si="2"/>
        <v>3614.25944</v>
      </c>
      <c r="H13" s="259" t="s">
        <v>27</v>
      </c>
      <c r="I13" s="259">
        <f>(I12+I18*1.1)*0.8</f>
        <v>361425.944</v>
      </c>
      <c r="J13" s="259">
        <v>100</v>
      </c>
      <c r="K13" s="270">
        <f t="shared" si="0"/>
        <v>0.023933781160023</v>
      </c>
    </row>
    <row r="14" s="246" customFormat="1" ht="18" customHeight="1" spans="1:11">
      <c r="A14" s="263"/>
      <c r="B14" s="258" t="s">
        <v>28</v>
      </c>
      <c r="C14" s="264">
        <f t="shared" si="1"/>
        <v>2812.16</v>
      </c>
      <c r="D14" s="259"/>
      <c r="E14" s="259"/>
      <c r="F14" s="259"/>
      <c r="G14" s="264">
        <f t="shared" si="2"/>
        <v>2812.16</v>
      </c>
      <c r="H14" s="259" t="s">
        <v>27</v>
      </c>
      <c r="I14" s="259">
        <v>1406080</v>
      </c>
      <c r="J14" s="259">
        <v>20</v>
      </c>
      <c r="K14" s="270">
        <f t="shared" si="0"/>
        <v>0.018622244236836</v>
      </c>
    </row>
    <row r="15" s="246" customFormat="1" ht="18" customHeight="1" spans="1:11">
      <c r="A15" s="263"/>
      <c r="B15" s="258" t="s">
        <v>29</v>
      </c>
      <c r="C15" s="264">
        <f t="shared" si="1"/>
        <v>1159.708</v>
      </c>
      <c r="D15" s="259"/>
      <c r="E15" s="259"/>
      <c r="F15" s="259"/>
      <c r="G15" s="264">
        <f t="shared" si="2"/>
        <v>1159.708</v>
      </c>
      <c r="H15" s="259" t="s">
        <v>27</v>
      </c>
      <c r="I15" s="259">
        <v>579854</v>
      </c>
      <c r="J15" s="259">
        <v>20</v>
      </c>
      <c r="K15" s="270">
        <f t="shared" si="0"/>
        <v>0.00767963615847343</v>
      </c>
    </row>
    <row r="16" s="246" customFormat="1" ht="18" customHeight="1" spans="1:11">
      <c r="A16" s="263"/>
      <c r="B16" s="258" t="s">
        <v>30</v>
      </c>
      <c r="C16" s="264">
        <f t="shared" si="1"/>
        <v>101.04</v>
      </c>
      <c r="D16" s="259"/>
      <c r="E16" s="259"/>
      <c r="F16" s="259"/>
      <c r="G16" s="264">
        <f t="shared" si="2"/>
        <v>101.04</v>
      </c>
      <c r="H16" s="259" t="s">
        <v>20</v>
      </c>
      <c r="I16" s="259">
        <f>I17</f>
        <v>126300</v>
      </c>
      <c r="J16" s="259">
        <v>8</v>
      </c>
      <c r="K16" s="270">
        <f t="shared" si="0"/>
        <v>0.000669091217316907</v>
      </c>
    </row>
    <row r="17" s="246" customFormat="1" ht="27" customHeight="1" spans="1:11">
      <c r="A17" s="263"/>
      <c r="B17" s="258" t="s">
        <v>31</v>
      </c>
      <c r="C17" s="264">
        <f t="shared" si="1"/>
        <v>2778.6</v>
      </c>
      <c r="D17" s="259"/>
      <c r="E17" s="259"/>
      <c r="F17" s="259"/>
      <c r="G17" s="264">
        <f t="shared" si="2"/>
        <v>2778.6</v>
      </c>
      <c r="H17" s="259" t="s">
        <v>20</v>
      </c>
      <c r="I17" s="259">
        <f>126300</f>
        <v>126300</v>
      </c>
      <c r="J17" s="259">
        <v>220</v>
      </c>
      <c r="K17" s="270">
        <f t="shared" si="0"/>
        <v>0.0184000084762149</v>
      </c>
    </row>
    <row r="18" s="246" customFormat="1" ht="27" customHeight="1" spans="1:11">
      <c r="A18" s="263"/>
      <c r="B18" s="258" t="s">
        <v>32</v>
      </c>
      <c r="C18" s="264">
        <f t="shared" si="1"/>
        <v>315.75</v>
      </c>
      <c r="D18" s="259"/>
      <c r="E18" s="259"/>
      <c r="F18" s="259"/>
      <c r="G18" s="264">
        <f t="shared" si="2"/>
        <v>315.75</v>
      </c>
      <c r="H18" s="259" t="s">
        <v>20</v>
      </c>
      <c r="I18" s="259">
        <f>I17*0.05</f>
        <v>6315</v>
      </c>
      <c r="J18" s="259">
        <v>500</v>
      </c>
      <c r="K18" s="270">
        <f t="shared" si="0"/>
        <v>0.00209091005411534</v>
      </c>
    </row>
    <row r="19" s="246" customFormat="1" ht="18" customHeight="1" spans="1:11">
      <c r="A19" s="263"/>
      <c r="B19" s="258" t="s">
        <v>33</v>
      </c>
      <c r="C19" s="264">
        <f t="shared" si="1"/>
        <v>128.52</v>
      </c>
      <c r="D19" s="259"/>
      <c r="E19" s="259"/>
      <c r="F19" s="259"/>
      <c r="G19" s="264">
        <f t="shared" si="2"/>
        <v>128.52</v>
      </c>
      <c r="H19" s="259" t="s">
        <v>20</v>
      </c>
      <c r="I19" s="259">
        <f>36720</f>
        <v>36720</v>
      </c>
      <c r="J19" s="259">
        <v>35</v>
      </c>
      <c r="K19" s="270">
        <f t="shared" si="0"/>
        <v>0.000851064956943477</v>
      </c>
    </row>
    <row r="20" s="246" customFormat="1" ht="18" customHeight="1" spans="1:11">
      <c r="A20" s="263"/>
      <c r="B20" s="258" t="s">
        <v>34</v>
      </c>
      <c r="C20" s="264">
        <f t="shared" si="1"/>
        <v>32.38</v>
      </c>
      <c r="D20" s="259"/>
      <c r="E20" s="259"/>
      <c r="F20" s="259"/>
      <c r="G20" s="264">
        <f t="shared" si="2"/>
        <v>32.38</v>
      </c>
      <c r="H20" s="259" t="s">
        <v>20</v>
      </c>
      <c r="I20" s="259">
        <f>16190</f>
        <v>16190</v>
      </c>
      <c r="J20" s="259">
        <v>20</v>
      </c>
      <c r="K20" s="270">
        <f t="shared" si="0"/>
        <v>0.000214421749967552</v>
      </c>
    </row>
    <row r="21" s="246" customFormat="1" ht="18" customHeight="1" spans="1:11">
      <c r="A21" s="263"/>
      <c r="B21" s="258" t="s">
        <v>35</v>
      </c>
      <c r="C21" s="264">
        <f t="shared" si="1"/>
        <v>370.875</v>
      </c>
      <c r="D21" s="259"/>
      <c r="E21" s="259"/>
      <c r="F21" s="259"/>
      <c r="G21" s="264">
        <f t="shared" si="2"/>
        <v>370.875</v>
      </c>
      <c r="H21" s="259" t="s">
        <v>20</v>
      </c>
      <c r="I21" s="259">
        <f>49450</f>
        <v>49450</v>
      </c>
      <c r="J21" s="259">
        <v>75</v>
      </c>
      <c r="K21" s="270">
        <f t="shared" si="0"/>
        <v>0.00245595017045138</v>
      </c>
    </row>
    <row r="22" s="246" customFormat="1" ht="18" customHeight="1" spans="1:11">
      <c r="A22" s="263"/>
      <c r="B22" s="258" t="s">
        <v>36</v>
      </c>
      <c r="C22" s="264">
        <f t="shared" si="1"/>
        <v>3040.3125</v>
      </c>
      <c r="D22" s="259"/>
      <c r="E22" s="259"/>
      <c r="F22" s="259"/>
      <c r="G22" s="264">
        <f t="shared" si="2"/>
        <v>3040.3125</v>
      </c>
      <c r="H22" s="259" t="s">
        <v>20</v>
      </c>
      <c r="I22" s="259">
        <v>4053.75</v>
      </c>
      <c r="J22" s="259">
        <v>7500</v>
      </c>
      <c r="K22" s="270">
        <f t="shared" si="0"/>
        <v>0.0201330798856771</v>
      </c>
    </row>
    <row r="23" s="246" customFormat="1" ht="18" customHeight="1" spans="1:11">
      <c r="A23" s="263"/>
      <c r="B23" s="258" t="s">
        <v>37</v>
      </c>
      <c r="C23" s="264">
        <f t="shared" si="1"/>
        <v>936</v>
      </c>
      <c r="D23" s="259"/>
      <c r="E23" s="259"/>
      <c r="F23" s="259"/>
      <c r="G23" s="264">
        <f t="shared" si="2"/>
        <v>936</v>
      </c>
      <c r="H23" s="259" t="s">
        <v>20</v>
      </c>
      <c r="I23" s="259">
        <v>1560</v>
      </c>
      <c r="J23" s="259">
        <v>6000</v>
      </c>
      <c r="K23" s="270">
        <f t="shared" si="0"/>
        <v>0.00619823217942028</v>
      </c>
    </row>
    <row r="24" s="246" customFormat="1" ht="18" customHeight="1" spans="1:11">
      <c r="A24" s="263"/>
      <c r="B24" s="258" t="s">
        <v>38</v>
      </c>
      <c r="C24" s="264">
        <f t="shared" si="1"/>
        <v>468.545</v>
      </c>
      <c r="D24" s="259"/>
      <c r="E24" s="259"/>
      <c r="F24" s="259"/>
      <c r="G24" s="264">
        <f t="shared" si="2"/>
        <v>468.545</v>
      </c>
      <c r="H24" s="259" t="s">
        <v>20</v>
      </c>
      <c r="I24" s="259">
        <f>66935</f>
        <v>66935</v>
      </c>
      <c r="J24" s="259">
        <v>70</v>
      </c>
      <c r="K24" s="270">
        <f t="shared" si="0"/>
        <v>0.00310272510310521</v>
      </c>
    </row>
    <row r="25" s="246" customFormat="1" ht="18" customHeight="1" spans="1:11">
      <c r="A25" s="263"/>
      <c r="B25" s="258" t="s">
        <v>39</v>
      </c>
      <c r="C25" s="264">
        <f t="shared" si="1"/>
        <v>334.675</v>
      </c>
      <c r="D25" s="259"/>
      <c r="E25" s="259"/>
      <c r="F25" s="259"/>
      <c r="G25" s="264">
        <f t="shared" si="2"/>
        <v>334.675</v>
      </c>
      <c r="H25" s="259" t="s">
        <v>20</v>
      </c>
      <c r="I25" s="259">
        <f>I24</f>
        <v>66935</v>
      </c>
      <c r="J25" s="259">
        <v>50</v>
      </c>
      <c r="K25" s="270">
        <f t="shared" si="0"/>
        <v>0.00221623221650372</v>
      </c>
    </row>
    <row r="26" s="246" customFormat="1" ht="18" customHeight="1" spans="1:11">
      <c r="A26" s="263"/>
      <c r="B26" s="258" t="s">
        <v>40</v>
      </c>
      <c r="C26" s="264">
        <f t="shared" si="1"/>
        <v>200.805</v>
      </c>
      <c r="D26" s="259"/>
      <c r="E26" s="259"/>
      <c r="F26" s="259"/>
      <c r="G26" s="264">
        <f t="shared" si="2"/>
        <v>200.805</v>
      </c>
      <c r="H26" s="259" t="s">
        <v>27</v>
      </c>
      <c r="I26" s="259">
        <f>I25*0.3</f>
        <v>20080.5</v>
      </c>
      <c r="J26" s="259">
        <v>100</v>
      </c>
      <c r="K26" s="270">
        <f t="shared" si="0"/>
        <v>0.00132973932990223</v>
      </c>
    </row>
    <row r="27" s="246" customFormat="1" ht="18" customHeight="1" spans="1:11">
      <c r="A27" s="263"/>
      <c r="B27" s="258" t="s">
        <v>41</v>
      </c>
      <c r="C27" s="264">
        <f t="shared" si="1"/>
        <v>1038</v>
      </c>
      <c r="D27" s="259"/>
      <c r="E27" s="259"/>
      <c r="F27" s="259"/>
      <c r="G27" s="264">
        <f t="shared" si="2"/>
        <v>1038</v>
      </c>
      <c r="H27" s="259" t="s">
        <v>42</v>
      </c>
      <c r="I27" s="259">
        <v>3460</v>
      </c>
      <c r="J27" s="259">
        <v>3000</v>
      </c>
      <c r="K27" s="270">
        <f t="shared" si="0"/>
        <v>0.00687368055794685</v>
      </c>
    </row>
    <row r="28" s="246" customFormat="1" ht="18" customHeight="1" spans="1:11">
      <c r="A28" s="263"/>
      <c r="B28" s="258" t="s">
        <v>43</v>
      </c>
      <c r="C28" s="264">
        <f t="shared" si="1"/>
        <v>7144</v>
      </c>
      <c r="D28" s="259"/>
      <c r="E28" s="259"/>
      <c r="F28" s="259"/>
      <c r="G28" s="264">
        <f t="shared" si="2"/>
        <v>7144</v>
      </c>
      <c r="H28" s="259" t="s">
        <v>20</v>
      </c>
      <c r="I28" s="259">
        <f>89300</f>
        <v>89300</v>
      </c>
      <c r="J28" s="259">
        <v>800</v>
      </c>
      <c r="K28" s="270">
        <f t="shared" si="0"/>
        <v>0.0473078746685668</v>
      </c>
    </row>
    <row r="29" s="246" customFormat="1" ht="18" customHeight="1" spans="1:11">
      <c r="A29" s="263"/>
      <c r="B29" s="258" t="s">
        <v>44</v>
      </c>
      <c r="C29" s="264">
        <f t="shared" si="1"/>
        <v>4664.7</v>
      </c>
      <c r="D29" s="259"/>
      <c r="E29" s="259"/>
      <c r="F29" s="259"/>
      <c r="G29" s="264">
        <f t="shared" si="2"/>
        <v>4664.7</v>
      </c>
      <c r="H29" s="259" t="s">
        <v>20</v>
      </c>
      <c r="I29" s="259">
        <f>10366*15</f>
        <v>155490</v>
      </c>
      <c r="J29" s="259">
        <v>300</v>
      </c>
      <c r="K29" s="270">
        <f t="shared" si="0"/>
        <v>0.0308898436403224</v>
      </c>
    </row>
    <row r="30" s="246" customFormat="1" ht="18" customHeight="1" spans="1:11">
      <c r="A30" s="263"/>
      <c r="B30" s="258" t="s">
        <v>45</v>
      </c>
      <c r="C30" s="264">
        <f t="shared" ref="C30:C40" si="3">I30*J30/10000</f>
        <v>2492.5</v>
      </c>
      <c r="D30" s="259"/>
      <c r="E30" s="259"/>
      <c r="F30" s="259"/>
      <c r="G30" s="264">
        <f t="shared" ref="G30:G40" si="4">SUM(C30:F30)</f>
        <v>2492.5</v>
      </c>
      <c r="H30" s="259" t="s">
        <v>19</v>
      </c>
      <c r="I30" s="259">
        <v>9970</v>
      </c>
      <c r="J30" s="259">
        <v>2500</v>
      </c>
      <c r="K30" s="270">
        <f t="shared" si="0"/>
        <v>0.0165054419948772</v>
      </c>
    </row>
    <row r="31" s="246" customFormat="1" ht="18" customHeight="1" spans="1:11">
      <c r="A31" s="263"/>
      <c r="B31" s="258" t="s">
        <v>46</v>
      </c>
      <c r="C31" s="264">
        <f t="shared" si="3"/>
        <v>3293.4</v>
      </c>
      <c r="D31" s="259"/>
      <c r="E31" s="259"/>
      <c r="F31" s="259"/>
      <c r="G31" s="264">
        <f t="shared" si="4"/>
        <v>3293.4</v>
      </c>
      <c r="H31" s="259" t="s">
        <v>19</v>
      </c>
      <c r="I31" s="259">
        <v>14970</v>
      </c>
      <c r="J31" s="259">
        <v>2200</v>
      </c>
      <c r="K31" s="270">
        <f t="shared" si="0"/>
        <v>0.0218090361748961</v>
      </c>
    </row>
    <row r="32" s="246" customFormat="1" ht="18" customHeight="1" spans="1:11">
      <c r="A32" s="263"/>
      <c r="B32" s="258" t="s">
        <v>47</v>
      </c>
      <c r="C32" s="264">
        <f t="shared" si="3"/>
        <v>1024</v>
      </c>
      <c r="D32" s="259"/>
      <c r="E32" s="259"/>
      <c r="F32" s="259"/>
      <c r="G32" s="264">
        <f t="shared" si="4"/>
        <v>1024</v>
      </c>
      <c r="H32" s="259" t="s">
        <v>19</v>
      </c>
      <c r="I32" s="259">
        <v>10240</v>
      </c>
      <c r="J32" s="259">
        <v>1000</v>
      </c>
      <c r="K32" s="270">
        <f t="shared" si="0"/>
        <v>0.00678097195697261</v>
      </c>
    </row>
    <row r="33" s="246" customFormat="1" ht="18" customHeight="1" spans="1:11">
      <c r="A33" s="263"/>
      <c r="B33" s="258" t="s">
        <v>48</v>
      </c>
      <c r="C33" s="264">
        <f t="shared" si="3"/>
        <v>2346</v>
      </c>
      <c r="D33" s="259"/>
      <c r="E33" s="259"/>
      <c r="F33" s="259"/>
      <c r="G33" s="264">
        <f t="shared" si="4"/>
        <v>2346</v>
      </c>
      <c r="H33" s="259" t="s">
        <v>19</v>
      </c>
      <c r="I33" s="259">
        <v>11730</v>
      </c>
      <c r="J33" s="259">
        <v>2000</v>
      </c>
      <c r="K33" s="270">
        <f t="shared" si="0"/>
        <v>0.0155353127061111</v>
      </c>
    </row>
    <row r="34" s="246" customFormat="1" ht="18" customHeight="1" spans="1:11">
      <c r="A34" s="263"/>
      <c r="B34" s="258" t="s">
        <v>49</v>
      </c>
      <c r="C34" s="264">
        <f t="shared" si="3"/>
        <v>3293.4</v>
      </c>
      <c r="D34" s="259"/>
      <c r="E34" s="259"/>
      <c r="F34" s="259"/>
      <c r="G34" s="264">
        <f t="shared" si="4"/>
        <v>3293.4</v>
      </c>
      <c r="H34" s="259" t="s">
        <v>19</v>
      </c>
      <c r="I34" s="259">
        <v>7485</v>
      </c>
      <c r="J34" s="259">
        <v>4400</v>
      </c>
      <c r="K34" s="270">
        <f t="shared" si="0"/>
        <v>0.0218090361748961</v>
      </c>
    </row>
    <row r="35" s="246" customFormat="1" ht="18" customHeight="1" spans="1:11">
      <c r="A35" s="263"/>
      <c r="B35" s="258" t="s">
        <v>50</v>
      </c>
      <c r="C35" s="264">
        <f t="shared" si="3"/>
        <v>2100</v>
      </c>
      <c r="D35" s="259"/>
      <c r="E35" s="259"/>
      <c r="F35" s="259"/>
      <c r="G35" s="264">
        <f t="shared" si="4"/>
        <v>2100</v>
      </c>
      <c r="H35" s="259" t="s">
        <v>19</v>
      </c>
      <c r="I35" s="259">
        <v>3500</v>
      </c>
      <c r="J35" s="259">
        <v>6000</v>
      </c>
      <c r="K35" s="270">
        <f t="shared" si="0"/>
        <v>0.0139062901461352</v>
      </c>
    </row>
    <row r="36" s="246" customFormat="1" ht="18" customHeight="1" spans="1:11">
      <c r="A36" s="263"/>
      <c r="B36" s="258" t="s">
        <v>51</v>
      </c>
      <c r="C36" s="264">
        <f t="shared" si="3"/>
        <v>2280.74</v>
      </c>
      <c r="D36" s="259"/>
      <c r="E36" s="259"/>
      <c r="F36" s="259"/>
      <c r="G36" s="264">
        <f t="shared" si="4"/>
        <v>2280.74</v>
      </c>
      <c r="H36" s="259" t="s">
        <v>19</v>
      </c>
      <c r="I36" s="259">
        <v>10367</v>
      </c>
      <c r="J36" s="259">
        <v>2200</v>
      </c>
      <c r="K36" s="270">
        <f t="shared" si="0"/>
        <v>0.0151031581847126</v>
      </c>
    </row>
    <row r="37" s="246" customFormat="1" ht="18" customHeight="1" spans="1:11">
      <c r="A37" s="263"/>
      <c r="B37" s="258" t="s">
        <v>52</v>
      </c>
      <c r="C37" s="264">
        <f t="shared" si="3"/>
        <v>4446.2</v>
      </c>
      <c r="D37" s="259"/>
      <c r="E37" s="259"/>
      <c r="F37" s="259"/>
      <c r="G37" s="264">
        <f t="shared" si="4"/>
        <v>4446.2</v>
      </c>
      <c r="H37" s="259" t="s">
        <v>19</v>
      </c>
      <c r="I37" s="259">
        <v>20210</v>
      </c>
      <c r="J37" s="259">
        <v>2200</v>
      </c>
      <c r="K37" s="270">
        <f t="shared" si="0"/>
        <v>0.0294429272608317</v>
      </c>
    </row>
    <row r="38" s="246" customFormat="1" ht="18" customHeight="1" spans="1:11">
      <c r="A38" s="263"/>
      <c r="B38" s="258" t="s">
        <v>53</v>
      </c>
      <c r="C38" s="264">
        <f t="shared" si="3"/>
        <v>400</v>
      </c>
      <c r="D38" s="259"/>
      <c r="E38" s="259"/>
      <c r="F38" s="259"/>
      <c r="G38" s="264">
        <f t="shared" si="4"/>
        <v>400</v>
      </c>
      <c r="H38" s="259" t="s">
        <v>54</v>
      </c>
      <c r="I38" s="259">
        <v>1</v>
      </c>
      <c r="J38" s="259">
        <v>4000000</v>
      </c>
      <c r="K38" s="270">
        <f t="shared" si="0"/>
        <v>0.00264881717069243</v>
      </c>
    </row>
    <row r="39" s="246" customFormat="1" ht="18" customHeight="1" spans="1:11">
      <c r="A39" s="263"/>
      <c r="B39" s="258" t="s">
        <v>55</v>
      </c>
      <c r="C39" s="264">
        <f t="shared" si="3"/>
        <v>200</v>
      </c>
      <c r="D39" s="259"/>
      <c r="E39" s="259"/>
      <c r="F39" s="259"/>
      <c r="G39" s="264">
        <f t="shared" si="4"/>
        <v>200</v>
      </c>
      <c r="H39" s="259" t="s">
        <v>54</v>
      </c>
      <c r="I39" s="259">
        <v>1</v>
      </c>
      <c r="J39" s="259">
        <v>2000000</v>
      </c>
      <c r="K39" s="270">
        <f t="shared" si="0"/>
        <v>0.00132440858534621</v>
      </c>
    </row>
    <row r="40" s="246" customFormat="1" ht="20.25" customHeight="1" spans="1:11">
      <c r="A40" s="263"/>
      <c r="B40" s="258" t="s">
        <v>56</v>
      </c>
      <c r="C40" s="264">
        <f t="shared" si="3"/>
        <v>100</v>
      </c>
      <c r="D40" s="259"/>
      <c r="E40" s="259"/>
      <c r="F40" s="259"/>
      <c r="G40" s="264">
        <f t="shared" si="4"/>
        <v>100</v>
      </c>
      <c r="H40" s="259" t="s">
        <v>54</v>
      </c>
      <c r="I40" s="259">
        <v>1</v>
      </c>
      <c r="J40" s="259">
        <v>1000000</v>
      </c>
      <c r="K40" s="270">
        <f t="shared" si="0"/>
        <v>0.000662204292673107</v>
      </c>
    </row>
    <row r="41" s="246" customFormat="1" ht="18" customHeight="1" spans="1:11">
      <c r="A41" s="263">
        <v>2</v>
      </c>
      <c r="B41" s="258" t="s">
        <v>57</v>
      </c>
      <c r="C41" s="262">
        <f>SUM(C43:C72)</f>
        <v>4366.70285895</v>
      </c>
      <c r="D41" s="259"/>
      <c r="E41" s="259"/>
      <c r="F41" s="259"/>
      <c r="G41" s="262">
        <f>C41</f>
        <v>4366.70285895</v>
      </c>
      <c r="H41" s="259" t="s">
        <v>19</v>
      </c>
      <c r="I41" s="259">
        <v>1234</v>
      </c>
      <c r="J41" s="259">
        <f>C41*10000/I41</f>
        <v>35386.5709801459</v>
      </c>
      <c r="K41" s="270">
        <f t="shared" si="0"/>
        <v>0.0289164937802462</v>
      </c>
    </row>
    <row r="42" s="246" customFormat="1" ht="18" customHeight="1" spans="1:11">
      <c r="A42" s="263"/>
      <c r="B42" s="258"/>
      <c r="C42" s="262"/>
      <c r="D42" s="259"/>
      <c r="E42" s="259"/>
      <c r="F42" s="259"/>
      <c r="G42" s="259"/>
      <c r="H42" s="259" t="s">
        <v>20</v>
      </c>
      <c r="I42" s="259">
        <f>I41*30</f>
        <v>37020</v>
      </c>
      <c r="J42" s="259">
        <f>G41*10000/I42</f>
        <v>1179.55236600486</v>
      </c>
      <c r="K42" s="270">
        <f t="shared" si="0"/>
        <v>0</v>
      </c>
    </row>
    <row r="43" s="246" customFormat="1" ht="18" customHeight="1" spans="1:11">
      <c r="A43" s="263"/>
      <c r="B43" s="258" t="s">
        <v>21</v>
      </c>
      <c r="C43" s="264">
        <f t="shared" ref="C43:C52" si="5">I43*J43/10000</f>
        <v>270.8013</v>
      </c>
      <c r="D43" s="259"/>
      <c r="E43" s="259"/>
      <c r="F43" s="259"/>
      <c r="G43" s="264">
        <f t="shared" ref="G43:G52" si="6">SUM(C43:F43)</f>
        <v>270.8013</v>
      </c>
      <c r="H43" s="259" t="s">
        <v>20</v>
      </c>
      <c r="I43" s="259">
        <f>I41*21*1.1</f>
        <v>28505.4</v>
      </c>
      <c r="J43" s="259">
        <v>95</v>
      </c>
      <c r="K43" s="270">
        <f t="shared" si="0"/>
        <v>0.00179325783321458</v>
      </c>
    </row>
    <row r="44" s="246" customFormat="1" ht="18" customHeight="1" spans="1:11">
      <c r="A44" s="263"/>
      <c r="B44" s="258" t="s">
        <v>22</v>
      </c>
      <c r="C44" s="264">
        <f t="shared" si="5"/>
        <v>256.5486</v>
      </c>
      <c r="D44" s="259"/>
      <c r="E44" s="259"/>
      <c r="F44" s="259"/>
      <c r="G44" s="264">
        <f t="shared" si="6"/>
        <v>256.5486</v>
      </c>
      <c r="H44" s="259" t="s">
        <v>20</v>
      </c>
      <c r="I44" s="259">
        <f>I43</f>
        <v>28505.4</v>
      </c>
      <c r="J44" s="259">
        <v>90</v>
      </c>
      <c r="K44" s="270">
        <f t="shared" si="0"/>
        <v>0.00169887584199276</v>
      </c>
    </row>
    <row r="45" s="246" customFormat="1" ht="18" customHeight="1" spans="1:11">
      <c r="A45" s="263"/>
      <c r="B45" s="258" t="s">
        <v>22</v>
      </c>
      <c r="C45" s="264">
        <f t="shared" si="5"/>
        <v>256.5486</v>
      </c>
      <c r="D45" s="259"/>
      <c r="E45" s="259"/>
      <c r="F45" s="259"/>
      <c r="G45" s="264">
        <f t="shared" si="6"/>
        <v>256.5486</v>
      </c>
      <c r="H45" s="259" t="s">
        <v>20</v>
      </c>
      <c r="I45" s="259">
        <f>I43</f>
        <v>28505.4</v>
      </c>
      <c r="J45" s="259">
        <v>90</v>
      </c>
      <c r="K45" s="270">
        <f t="shared" si="0"/>
        <v>0.00169887584199276</v>
      </c>
    </row>
    <row r="46" s="246" customFormat="1" ht="18" customHeight="1" spans="1:11">
      <c r="A46" s="263"/>
      <c r="B46" s="258" t="s">
        <v>58</v>
      </c>
      <c r="C46" s="264">
        <f t="shared" si="5"/>
        <v>209.51469</v>
      </c>
      <c r="D46" s="259"/>
      <c r="E46" s="259"/>
      <c r="F46" s="259"/>
      <c r="G46" s="264">
        <f t="shared" si="6"/>
        <v>209.51469</v>
      </c>
      <c r="H46" s="259" t="s">
        <v>20</v>
      </c>
      <c r="I46" s="259">
        <f>I43*1.05</f>
        <v>29930.67</v>
      </c>
      <c r="J46" s="259">
        <v>70</v>
      </c>
      <c r="K46" s="270">
        <f t="shared" si="0"/>
        <v>0.00138741527096075</v>
      </c>
    </row>
    <row r="47" s="246" customFormat="1" ht="18" customHeight="1" spans="1:11">
      <c r="A47" s="263"/>
      <c r="B47" s="258" t="s">
        <v>59</v>
      </c>
      <c r="C47" s="264">
        <f t="shared" si="5"/>
        <v>204.27682275</v>
      </c>
      <c r="D47" s="259"/>
      <c r="E47" s="259"/>
      <c r="F47" s="259"/>
      <c r="G47" s="264">
        <f t="shared" si="6"/>
        <v>204.27682275</v>
      </c>
      <c r="H47" s="259" t="s">
        <v>20</v>
      </c>
      <c r="I47" s="259">
        <f>I46*1.05</f>
        <v>31427.2035</v>
      </c>
      <c r="J47" s="259">
        <v>65</v>
      </c>
      <c r="K47" s="270">
        <f t="shared" si="0"/>
        <v>0.00135272988918673</v>
      </c>
    </row>
    <row r="48" s="246" customFormat="1" ht="18" customHeight="1" spans="1:11">
      <c r="A48" s="263"/>
      <c r="B48" s="258" t="s">
        <v>60</v>
      </c>
      <c r="C48" s="264">
        <f t="shared" si="5"/>
        <v>113.1379326</v>
      </c>
      <c r="D48" s="259"/>
      <c r="E48" s="259"/>
      <c r="F48" s="259"/>
      <c r="G48" s="264">
        <f t="shared" si="6"/>
        <v>113.1379326</v>
      </c>
      <c r="H48" s="259" t="s">
        <v>20</v>
      </c>
      <c r="I48" s="259">
        <f>I47*1.2</f>
        <v>37712.6442</v>
      </c>
      <c r="J48" s="259">
        <v>30</v>
      </c>
      <c r="K48" s="270">
        <f t="shared" si="0"/>
        <v>0.000749204246318806</v>
      </c>
    </row>
    <row r="49" s="246" customFormat="1" ht="18" customHeight="1" spans="1:11">
      <c r="A49" s="263"/>
      <c r="B49" s="258" t="s">
        <v>61</v>
      </c>
      <c r="C49" s="264">
        <f t="shared" si="5"/>
        <v>301.7011536</v>
      </c>
      <c r="D49" s="259"/>
      <c r="E49" s="259"/>
      <c r="F49" s="259"/>
      <c r="G49" s="264">
        <f t="shared" si="6"/>
        <v>301.7011536</v>
      </c>
      <c r="H49" s="259" t="s">
        <v>27</v>
      </c>
      <c r="I49" s="259">
        <f>I48*0.8</f>
        <v>30170.11536</v>
      </c>
      <c r="J49" s="259">
        <v>100</v>
      </c>
      <c r="K49" s="270">
        <f t="shared" si="0"/>
        <v>0.00199787799018348</v>
      </c>
    </row>
    <row r="50" s="246" customFormat="1" ht="18" customHeight="1" spans="1:11">
      <c r="A50" s="263"/>
      <c r="B50" s="258" t="s">
        <v>28</v>
      </c>
      <c r="C50" s="264">
        <f t="shared" si="5"/>
        <v>216.362</v>
      </c>
      <c r="D50" s="259"/>
      <c r="E50" s="259"/>
      <c r="F50" s="259"/>
      <c r="G50" s="264">
        <f t="shared" si="6"/>
        <v>216.362</v>
      </c>
      <c r="H50" s="259" t="s">
        <v>27</v>
      </c>
      <c r="I50" s="259">
        <v>108181</v>
      </c>
      <c r="J50" s="259">
        <v>20</v>
      </c>
      <c r="K50" s="270">
        <f t="shared" si="0"/>
        <v>0.00143275845171339</v>
      </c>
    </row>
    <row r="51" s="246" customFormat="1" ht="18" customHeight="1" spans="1:11">
      <c r="A51" s="263"/>
      <c r="B51" s="258" t="s">
        <v>29</v>
      </c>
      <c r="C51" s="264">
        <f t="shared" si="5"/>
        <v>51.588</v>
      </c>
      <c r="D51" s="259"/>
      <c r="E51" s="259"/>
      <c r="F51" s="259"/>
      <c r="G51" s="264">
        <f t="shared" si="6"/>
        <v>51.588</v>
      </c>
      <c r="H51" s="259" t="s">
        <v>27</v>
      </c>
      <c r="I51" s="259">
        <v>25794</v>
      </c>
      <c r="J51" s="259">
        <v>20</v>
      </c>
      <c r="K51" s="270">
        <f t="shared" si="0"/>
        <v>0.000341617950504202</v>
      </c>
    </row>
    <row r="52" s="246" customFormat="1" ht="36" customHeight="1" spans="1:11">
      <c r="A52" s="263"/>
      <c r="B52" s="258" t="s">
        <v>62</v>
      </c>
      <c r="C52" s="265">
        <f t="shared" si="5"/>
        <v>488.664</v>
      </c>
      <c r="D52" s="266"/>
      <c r="E52" s="266"/>
      <c r="F52" s="266"/>
      <c r="G52" s="266">
        <f t="shared" si="6"/>
        <v>488.664</v>
      </c>
      <c r="H52" s="266" t="s">
        <v>20</v>
      </c>
      <c r="I52" s="265">
        <f>I41*9*1.1</f>
        <v>12216.6</v>
      </c>
      <c r="J52" s="271">
        <v>400</v>
      </c>
      <c r="K52" s="270">
        <f t="shared" si="0"/>
        <v>0.00323595398474811</v>
      </c>
    </row>
    <row r="53" s="246" customFormat="1" ht="18" customHeight="1" spans="1:18">
      <c r="A53" s="263"/>
      <c r="B53" s="258" t="s">
        <v>63</v>
      </c>
      <c r="C53" s="264">
        <f t="shared" ref="C53:C65" si="7">I53*J53/10000</f>
        <v>43.97976</v>
      </c>
      <c r="D53" s="259"/>
      <c r="E53" s="259"/>
      <c r="F53" s="259"/>
      <c r="G53" s="264">
        <f t="shared" ref="G53:G65" si="8">SUM(C53:F53)</f>
        <v>43.97976</v>
      </c>
      <c r="H53" s="259" t="s">
        <v>27</v>
      </c>
      <c r="I53" s="259">
        <f>I52*0.3*1.2</f>
        <v>4397.976</v>
      </c>
      <c r="J53" s="259">
        <v>100</v>
      </c>
      <c r="K53" s="270">
        <f t="shared" si="0"/>
        <v>0.00029123585862733</v>
      </c>
      <c r="M53" s="272"/>
      <c r="N53" s="272"/>
      <c r="O53" s="272"/>
      <c r="P53" s="272"/>
      <c r="Q53" s="272"/>
      <c r="R53" s="274"/>
    </row>
    <row r="54" s="246" customFormat="1" ht="18" customHeight="1" spans="1:19">
      <c r="A54" s="263"/>
      <c r="B54" s="258" t="s">
        <v>41</v>
      </c>
      <c r="C54" s="264">
        <f t="shared" si="7"/>
        <v>123.6</v>
      </c>
      <c r="D54" s="259"/>
      <c r="E54" s="259"/>
      <c r="F54" s="259"/>
      <c r="G54" s="264">
        <f t="shared" si="8"/>
        <v>123.6</v>
      </c>
      <c r="H54" s="259" t="s">
        <v>42</v>
      </c>
      <c r="I54" s="259">
        <v>412</v>
      </c>
      <c r="J54" s="259">
        <v>3000</v>
      </c>
      <c r="K54" s="270">
        <f t="shared" si="0"/>
        <v>0.00081848450574396</v>
      </c>
      <c r="M54" s="273">
        <v>80</v>
      </c>
      <c r="N54" s="273">
        <v>990</v>
      </c>
      <c r="O54" s="273">
        <v>60</v>
      </c>
      <c r="P54" s="273">
        <v>90</v>
      </c>
      <c r="Q54" s="273"/>
      <c r="R54" s="275">
        <f>SUM(M54:Q54)</f>
        <v>1220</v>
      </c>
      <c r="S54" s="246">
        <f>6/10*2000</f>
        <v>1200</v>
      </c>
    </row>
    <row r="55" s="246" customFormat="1" ht="18" customHeight="1" spans="1:18">
      <c r="A55" s="263"/>
      <c r="B55" s="258" t="s">
        <v>64</v>
      </c>
      <c r="C55" s="264">
        <f t="shared" si="7"/>
        <v>383.2</v>
      </c>
      <c r="D55" s="259"/>
      <c r="E55" s="259"/>
      <c r="F55" s="259"/>
      <c r="G55" s="264">
        <f t="shared" si="8"/>
        <v>383.2</v>
      </c>
      <c r="H55" s="259" t="s">
        <v>65</v>
      </c>
      <c r="I55" s="259">
        <v>958</v>
      </c>
      <c r="J55" s="259">
        <v>4000</v>
      </c>
      <c r="K55" s="270">
        <f t="shared" si="0"/>
        <v>0.00253756684952335</v>
      </c>
      <c r="M55" s="273"/>
      <c r="N55" s="273"/>
      <c r="O55" s="273"/>
      <c r="P55" s="273"/>
      <c r="Q55" s="273"/>
      <c r="R55" s="275"/>
    </row>
    <row r="56" s="246" customFormat="1" ht="18" customHeight="1" spans="1:19">
      <c r="A56" s="263"/>
      <c r="B56" s="258" t="s">
        <v>66</v>
      </c>
      <c r="C56" s="264">
        <f t="shared" si="7"/>
        <v>95.8</v>
      </c>
      <c r="D56" s="259"/>
      <c r="E56" s="259"/>
      <c r="F56" s="259"/>
      <c r="G56" s="264">
        <f t="shared" si="8"/>
        <v>95.8</v>
      </c>
      <c r="H56" s="259" t="s">
        <v>19</v>
      </c>
      <c r="I56" s="259">
        <v>958</v>
      </c>
      <c r="J56" s="259">
        <v>1000</v>
      </c>
      <c r="K56" s="270">
        <f t="shared" si="0"/>
        <v>0.000634391712380836</v>
      </c>
      <c r="M56" s="273">
        <v>90</v>
      </c>
      <c r="N56" s="273"/>
      <c r="O56" s="273"/>
      <c r="P56" s="273"/>
      <c r="Q56" s="273"/>
      <c r="R56" s="275">
        <f>SUM(M56:Q56)</f>
        <v>90</v>
      </c>
      <c r="S56" s="246">
        <f>7/10*2000</f>
        <v>1400</v>
      </c>
    </row>
    <row r="57" s="246" customFormat="1" ht="18" customHeight="1" spans="1:18">
      <c r="A57" s="263"/>
      <c r="B57" s="258" t="s">
        <v>67</v>
      </c>
      <c r="C57" s="264">
        <f t="shared" si="7"/>
        <v>41.28</v>
      </c>
      <c r="D57" s="259"/>
      <c r="E57" s="259"/>
      <c r="F57" s="259"/>
      <c r="G57" s="264">
        <f t="shared" si="8"/>
        <v>41.28</v>
      </c>
      <c r="H57" s="259" t="s">
        <v>19</v>
      </c>
      <c r="I57" s="259">
        <v>344</v>
      </c>
      <c r="J57" s="259">
        <v>1200</v>
      </c>
      <c r="K57" s="270">
        <f t="shared" si="0"/>
        <v>0.000273357932015459</v>
      </c>
      <c r="M57" s="273">
        <v>400</v>
      </c>
      <c r="N57" s="273">
        <v>100</v>
      </c>
      <c r="O57" s="273">
        <v>90</v>
      </c>
      <c r="P57" s="273">
        <v>115</v>
      </c>
      <c r="Q57" s="273">
        <v>150</v>
      </c>
      <c r="R57" s="275">
        <f>SUM(M57:Q57)</f>
        <v>855</v>
      </c>
    </row>
    <row r="58" s="246" customFormat="1" ht="18" customHeight="1" spans="1:18">
      <c r="A58" s="263"/>
      <c r="B58" s="258" t="s">
        <v>68</v>
      </c>
      <c r="C58" s="264">
        <f t="shared" si="7"/>
        <v>14.56</v>
      </c>
      <c r="D58" s="259"/>
      <c r="E58" s="259"/>
      <c r="F58" s="259"/>
      <c r="G58" s="264">
        <f t="shared" si="8"/>
        <v>14.56</v>
      </c>
      <c r="H58" s="259" t="s">
        <v>19</v>
      </c>
      <c r="I58" s="259">
        <v>91</v>
      </c>
      <c r="J58" s="259">
        <v>1600</v>
      </c>
      <c r="K58" s="270">
        <f t="shared" si="0"/>
        <v>9.64169450132044e-5</v>
      </c>
      <c r="M58" s="273">
        <v>60</v>
      </c>
      <c r="N58" s="273"/>
      <c r="O58" s="273"/>
      <c r="P58" s="273"/>
      <c r="Q58" s="273"/>
      <c r="R58" s="275">
        <f>SUM(M58:Q58)</f>
        <v>60</v>
      </c>
    </row>
    <row r="59" s="246" customFormat="1" ht="18" customHeight="1" spans="1:18">
      <c r="A59" s="263"/>
      <c r="B59" s="258" t="s">
        <v>69</v>
      </c>
      <c r="C59" s="264">
        <f t="shared" si="7"/>
        <v>48</v>
      </c>
      <c r="D59" s="259"/>
      <c r="E59" s="259"/>
      <c r="F59" s="259"/>
      <c r="G59" s="264">
        <f t="shared" si="8"/>
        <v>48</v>
      </c>
      <c r="H59" s="259" t="s">
        <v>19</v>
      </c>
      <c r="I59" s="259">
        <v>240</v>
      </c>
      <c r="J59" s="259">
        <v>2000</v>
      </c>
      <c r="K59" s="270">
        <f t="shared" si="0"/>
        <v>0.000317858060483091</v>
      </c>
      <c r="M59" s="273"/>
      <c r="N59" s="273"/>
      <c r="O59" s="273"/>
      <c r="P59" s="273"/>
      <c r="Q59" s="273"/>
      <c r="R59" s="275"/>
    </row>
    <row r="60" s="246" customFormat="1" ht="18" customHeight="1" spans="1:18">
      <c r="A60" s="263"/>
      <c r="B60" s="258" t="s">
        <v>70</v>
      </c>
      <c r="C60" s="264">
        <f t="shared" si="7"/>
        <v>28.6</v>
      </c>
      <c r="D60" s="259"/>
      <c r="E60" s="259"/>
      <c r="F60" s="259"/>
      <c r="G60" s="264">
        <f t="shared" si="8"/>
        <v>28.6</v>
      </c>
      <c r="H60" s="259" t="s">
        <v>19</v>
      </c>
      <c r="I60" s="259">
        <v>130</v>
      </c>
      <c r="J60" s="259">
        <v>2200</v>
      </c>
      <c r="K60" s="270">
        <f t="shared" si="0"/>
        <v>0.000189390427704509</v>
      </c>
      <c r="M60" s="273"/>
      <c r="N60" s="273"/>
      <c r="O60" s="273"/>
      <c r="P60" s="273"/>
      <c r="Q60" s="273"/>
      <c r="R60" s="275"/>
    </row>
    <row r="61" s="246" customFormat="1" ht="18" customHeight="1" spans="1:18">
      <c r="A61" s="263"/>
      <c r="B61" s="258" t="s">
        <v>71</v>
      </c>
      <c r="C61" s="264">
        <f t="shared" si="7"/>
        <v>52.5</v>
      </c>
      <c r="D61" s="259"/>
      <c r="E61" s="259"/>
      <c r="F61" s="259"/>
      <c r="G61" s="264">
        <f t="shared" si="8"/>
        <v>52.5</v>
      </c>
      <c r="H61" s="259" t="s">
        <v>19</v>
      </c>
      <c r="I61" s="259">
        <v>210</v>
      </c>
      <c r="J61" s="259">
        <v>2500</v>
      </c>
      <c r="K61" s="270">
        <f t="shared" si="0"/>
        <v>0.000347657253653381</v>
      </c>
      <c r="M61" s="273"/>
      <c r="N61" s="273"/>
      <c r="O61" s="273"/>
      <c r="P61" s="273"/>
      <c r="Q61" s="273"/>
      <c r="R61" s="275"/>
    </row>
    <row r="62" s="246" customFormat="1" ht="18" customHeight="1" spans="1:18">
      <c r="A62" s="263"/>
      <c r="B62" s="258" t="s">
        <v>72</v>
      </c>
      <c r="C62" s="264">
        <f t="shared" si="7"/>
        <v>184.2</v>
      </c>
      <c r="D62" s="259"/>
      <c r="E62" s="259"/>
      <c r="F62" s="259"/>
      <c r="G62" s="264">
        <f t="shared" si="8"/>
        <v>184.2</v>
      </c>
      <c r="H62" s="259" t="s">
        <v>19</v>
      </c>
      <c r="I62" s="259">
        <v>614</v>
      </c>
      <c r="J62" s="259">
        <v>3000</v>
      </c>
      <c r="K62" s="270">
        <f t="shared" si="0"/>
        <v>0.00121978030710386</v>
      </c>
      <c r="M62" s="273"/>
      <c r="N62" s="273"/>
      <c r="O62" s="273"/>
      <c r="P62" s="273"/>
      <c r="Q62" s="273"/>
      <c r="R62" s="275"/>
    </row>
    <row r="63" s="246" customFormat="1" ht="18" customHeight="1" spans="1:18">
      <c r="A63" s="263"/>
      <c r="B63" s="258" t="s">
        <v>73</v>
      </c>
      <c r="C63" s="264">
        <f t="shared" si="7"/>
        <v>35.84</v>
      </c>
      <c r="D63" s="259"/>
      <c r="E63" s="259"/>
      <c r="F63" s="259"/>
      <c r="G63" s="264">
        <f t="shared" si="8"/>
        <v>35.84</v>
      </c>
      <c r="H63" s="259" t="s">
        <v>19</v>
      </c>
      <c r="I63" s="259">
        <v>256</v>
      </c>
      <c r="J63" s="259">
        <v>1400</v>
      </c>
      <c r="K63" s="270">
        <f t="shared" si="0"/>
        <v>0.000237334018494042</v>
      </c>
      <c r="M63" s="273"/>
      <c r="N63" s="273"/>
      <c r="O63" s="273"/>
      <c r="P63" s="273"/>
      <c r="Q63" s="273"/>
      <c r="R63" s="275"/>
    </row>
    <row r="64" s="246" customFormat="1" ht="18" customHeight="1" spans="1:18">
      <c r="A64" s="263"/>
      <c r="B64" s="258" t="s">
        <v>74</v>
      </c>
      <c r="C64" s="264">
        <f t="shared" si="7"/>
        <v>208.8</v>
      </c>
      <c r="D64" s="259"/>
      <c r="E64" s="259"/>
      <c r="F64" s="259"/>
      <c r="G64" s="264">
        <f t="shared" si="8"/>
        <v>208.8</v>
      </c>
      <c r="H64" s="259" t="s">
        <v>19</v>
      </c>
      <c r="I64" s="259">
        <v>1160</v>
      </c>
      <c r="J64" s="259">
        <v>1800</v>
      </c>
      <c r="K64" s="270">
        <f t="shared" si="0"/>
        <v>0.00138268256310145</v>
      </c>
      <c r="M64" s="273"/>
      <c r="N64" s="273"/>
      <c r="O64" s="273"/>
      <c r="P64" s="273"/>
      <c r="Q64" s="273"/>
      <c r="R64" s="275"/>
    </row>
    <row r="65" s="246" customFormat="1" ht="18" customHeight="1" spans="1:18">
      <c r="A65" s="263"/>
      <c r="B65" s="258" t="s">
        <v>75</v>
      </c>
      <c r="C65" s="264">
        <f t="shared" si="7"/>
        <v>13.6</v>
      </c>
      <c r="D65" s="259"/>
      <c r="E65" s="259"/>
      <c r="F65" s="259"/>
      <c r="G65" s="264">
        <f t="shared" si="8"/>
        <v>13.6</v>
      </c>
      <c r="H65" s="259" t="s">
        <v>19</v>
      </c>
      <c r="I65" s="259">
        <v>68</v>
      </c>
      <c r="J65" s="259">
        <v>2000</v>
      </c>
      <c r="K65" s="270">
        <f t="shared" si="0"/>
        <v>9.00597838035425e-5</v>
      </c>
      <c r="M65" s="273"/>
      <c r="N65" s="273"/>
      <c r="O65" s="273"/>
      <c r="P65" s="273"/>
      <c r="Q65" s="273"/>
      <c r="R65" s="275"/>
    </row>
    <row r="66" s="246" customFormat="1" ht="18" customHeight="1" spans="1:18">
      <c r="A66" s="263"/>
      <c r="B66" s="258" t="s">
        <v>76</v>
      </c>
      <c r="C66" s="264">
        <f t="shared" ref="C66:C72" si="9">I66*J66/10000</f>
        <v>252</v>
      </c>
      <c r="D66" s="259"/>
      <c r="E66" s="259"/>
      <c r="F66" s="259"/>
      <c r="G66" s="264">
        <f t="shared" ref="G66:G72" si="10">SUM(C66:F66)</f>
        <v>252</v>
      </c>
      <c r="H66" s="259" t="s">
        <v>19</v>
      </c>
      <c r="I66" s="259">
        <v>840</v>
      </c>
      <c r="J66" s="259">
        <v>3000</v>
      </c>
      <c r="K66" s="270">
        <f t="shared" si="0"/>
        <v>0.00166875481753623</v>
      </c>
      <c r="M66" s="273">
        <v>26</v>
      </c>
      <c r="N66" s="273">
        <v>60</v>
      </c>
      <c r="O66" s="273"/>
      <c r="P66" s="273"/>
      <c r="Q66" s="273"/>
      <c r="R66" s="275">
        <f>SUM(M66:Q66)</f>
        <v>86</v>
      </c>
    </row>
    <row r="67" s="246" customFormat="1" ht="18" customHeight="1" spans="1:18">
      <c r="A67" s="263"/>
      <c r="B67" s="258" t="s">
        <v>77</v>
      </c>
      <c r="C67" s="264">
        <f t="shared" si="9"/>
        <v>132</v>
      </c>
      <c r="D67" s="259"/>
      <c r="E67" s="259"/>
      <c r="F67" s="259"/>
      <c r="G67" s="264">
        <f t="shared" si="10"/>
        <v>132</v>
      </c>
      <c r="H67" s="259" t="s">
        <v>19</v>
      </c>
      <c r="I67" s="259">
        <v>1320</v>
      </c>
      <c r="J67" s="259">
        <v>1000</v>
      </c>
      <c r="K67" s="270">
        <f t="shared" si="0"/>
        <v>0.000874109666328501</v>
      </c>
      <c r="M67" s="281">
        <v>210</v>
      </c>
      <c r="N67" s="281"/>
      <c r="O67" s="281"/>
      <c r="P67" s="281"/>
      <c r="Q67" s="281"/>
      <c r="R67" s="288">
        <f>SUM(M67:Q67)</f>
        <v>210</v>
      </c>
    </row>
    <row r="68" s="246" customFormat="1" ht="18" customHeight="1" spans="1:18">
      <c r="A68" s="263"/>
      <c r="B68" s="258" t="s">
        <v>78</v>
      </c>
      <c r="C68" s="264">
        <f t="shared" si="9"/>
        <v>224.6</v>
      </c>
      <c r="D68" s="259"/>
      <c r="E68" s="259"/>
      <c r="F68" s="259"/>
      <c r="G68" s="264">
        <f t="shared" si="10"/>
        <v>224.6</v>
      </c>
      <c r="H68" s="259" t="s">
        <v>19</v>
      </c>
      <c r="I68" s="259">
        <v>1123</v>
      </c>
      <c r="J68" s="259">
        <v>2000</v>
      </c>
      <c r="K68" s="270">
        <f t="shared" si="0"/>
        <v>0.0014873108413438</v>
      </c>
      <c r="M68" s="272"/>
      <c r="N68" s="272"/>
      <c r="O68" s="274"/>
      <c r="P68" s="282"/>
      <c r="Q68" s="282"/>
      <c r="R68" s="282"/>
    </row>
    <row r="69" s="246" customFormat="1" ht="18" customHeight="1" spans="1:18">
      <c r="A69" s="263"/>
      <c r="B69" s="258" t="s">
        <v>79</v>
      </c>
      <c r="C69" s="264">
        <f t="shared" si="9"/>
        <v>45</v>
      </c>
      <c r="D69" s="259"/>
      <c r="E69" s="259"/>
      <c r="F69" s="259"/>
      <c r="G69" s="264">
        <f t="shared" si="10"/>
        <v>45</v>
      </c>
      <c r="H69" s="259" t="s">
        <v>19</v>
      </c>
      <c r="I69" s="259">
        <v>300</v>
      </c>
      <c r="J69" s="259">
        <v>1500</v>
      </c>
      <c r="K69" s="270">
        <f t="shared" si="0"/>
        <v>0.000297991931702898</v>
      </c>
      <c r="M69" s="283"/>
      <c r="N69" s="283"/>
      <c r="O69" s="284"/>
      <c r="P69" s="282"/>
      <c r="Q69" s="282"/>
      <c r="R69" s="282"/>
    </row>
    <row r="70" s="246" customFormat="1" ht="18" customHeight="1" spans="1:18">
      <c r="A70" s="263"/>
      <c r="B70" s="258" t="s">
        <v>53</v>
      </c>
      <c r="C70" s="264">
        <f t="shared" si="9"/>
        <v>30</v>
      </c>
      <c r="D70" s="259"/>
      <c r="E70" s="259"/>
      <c r="F70" s="259"/>
      <c r="G70" s="264">
        <f t="shared" si="10"/>
        <v>30</v>
      </c>
      <c r="H70" s="259" t="s">
        <v>54</v>
      </c>
      <c r="I70" s="259">
        <v>1</v>
      </c>
      <c r="J70" s="259">
        <v>300000</v>
      </c>
      <c r="K70" s="270">
        <f t="shared" ref="K70:K133" si="11">G70/151010.8</f>
        <v>0.000198661287801932</v>
      </c>
      <c r="M70" s="273">
        <v>370</v>
      </c>
      <c r="N70" s="273">
        <v>120</v>
      </c>
      <c r="O70" s="275">
        <f>SUM(M70:N70)</f>
        <v>490</v>
      </c>
      <c r="P70" s="282">
        <f>4/5*2200</f>
        <v>1760</v>
      </c>
      <c r="Q70" s="282"/>
      <c r="R70" s="282"/>
    </row>
    <row r="71" s="246" customFormat="1" ht="18" customHeight="1" spans="1:18">
      <c r="A71" s="263"/>
      <c r="B71" s="258" t="s">
        <v>55</v>
      </c>
      <c r="C71" s="264">
        <f t="shared" si="9"/>
        <v>30</v>
      </c>
      <c r="D71" s="259"/>
      <c r="E71" s="259"/>
      <c r="F71" s="259"/>
      <c r="G71" s="264">
        <f t="shared" si="10"/>
        <v>30</v>
      </c>
      <c r="H71" s="259" t="s">
        <v>54</v>
      </c>
      <c r="I71" s="259">
        <v>1</v>
      </c>
      <c r="J71" s="259">
        <v>300000</v>
      </c>
      <c r="K71" s="270">
        <f t="shared" si="11"/>
        <v>0.000198661287801932</v>
      </c>
      <c r="M71" s="273">
        <v>278</v>
      </c>
      <c r="N71" s="273"/>
      <c r="O71" s="275">
        <f>SUM(M71:N71)</f>
        <v>278</v>
      </c>
      <c r="P71" s="282"/>
      <c r="Q71" s="282"/>
      <c r="R71" s="282"/>
    </row>
    <row r="72" s="246" customFormat="1" ht="20.25" customHeight="1" spans="1:18">
      <c r="A72" s="263"/>
      <c r="B72" s="258" t="s">
        <v>56</v>
      </c>
      <c r="C72" s="264">
        <f t="shared" si="9"/>
        <v>10</v>
      </c>
      <c r="D72" s="259"/>
      <c r="E72" s="259"/>
      <c r="F72" s="259"/>
      <c r="G72" s="264">
        <f t="shared" si="10"/>
        <v>10</v>
      </c>
      <c r="H72" s="259" t="s">
        <v>54</v>
      </c>
      <c r="I72" s="259">
        <v>1</v>
      </c>
      <c r="J72" s="259">
        <v>100000</v>
      </c>
      <c r="K72" s="270">
        <f t="shared" si="11"/>
        <v>6.62204292673107e-5</v>
      </c>
      <c r="M72" s="273">
        <v>1312</v>
      </c>
      <c r="N72" s="273"/>
      <c r="O72" s="275">
        <f>SUM(M72:N72)</f>
        <v>1312</v>
      </c>
      <c r="P72" s="282">
        <f>6/5*2200</f>
        <v>2640</v>
      </c>
      <c r="Q72" s="282"/>
      <c r="R72" s="282"/>
    </row>
    <row r="73" s="246" customFormat="1" ht="18" customHeight="1" spans="1:11">
      <c r="A73" s="263">
        <v>3</v>
      </c>
      <c r="B73" s="258" t="s">
        <v>80</v>
      </c>
      <c r="C73" s="262">
        <f>SUM(C75:C101)</f>
        <v>4379.2405409625</v>
      </c>
      <c r="D73" s="259"/>
      <c r="E73" s="259"/>
      <c r="F73" s="259"/>
      <c r="G73" s="262">
        <f>C73</f>
        <v>4379.2405409625</v>
      </c>
      <c r="H73" s="259" t="s">
        <v>19</v>
      </c>
      <c r="I73" s="259">
        <v>1335.5</v>
      </c>
      <c r="J73" s="259">
        <f>C73*10000/I73</f>
        <v>32791.0186519094</v>
      </c>
      <c r="K73" s="270">
        <f t="shared" si="11"/>
        <v>0.0289995188487347</v>
      </c>
    </row>
    <row r="74" s="246" customFormat="1" ht="18" customHeight="1" spans="1:11">
      <c r="A74" s="263"/>
      <c r="B74" s="258"/>
      <c r="C74" s="262"/>
      <c r="D74" s="259"/>
      <c r="E74" s="259"/>
      <c r="F74" s="259"/>
      <c r="G74" s="259"/>
      <c r="H74" s="259" t="s">
        <v>20</v>
      </c>
      <c r="I74" s="259">
        <f>I73*30</f>
        <v>40065</v>
      </c>
      <c r="J74" s="259">
        <f>G73*10000/I74</f>
        <v>1093.03395506365</v>
      </c>
      <c r="K74" s="270">
        <f t="shared" si="11"/>
        <v>0</v>
      </c>
    </row>
    <row r="75" s="246" customFormat="1" ht="18" customHeight="1" spans="1:11">
      <c r="A75" s="263"/>
      <c r="B75" s="258" t="s">
        <v>21</v>
      </c>
      <c r="C75" s="264">
        <f t="shared" ref="C75:C81" si="12">I75*J75/10000</f>
        <v>293.075475</v>
      </c>
      <c r="D75" s="259"/>
      <c r="E75" s="259"/>
      <c r="F75" s="259"/>
      <c r="G75" s="264">
        <f t="shared" ref="G75:G81" si="13">SUM(C75:F75)</f>
        <v>293.075475</v>
      </c>
      <c r="H75" s="259" t="s">
        <v>20</v>
      </c>
      <c r="I75" s="259">
        <f>I73*21*1.1</f>
        <v>30850.05</v>
      </c>
      <c r="J75" s="259">
        <v>95</v>
      </c>
      <c r="K75" s="270">
        <f t="shared" si="11"/>
        <v>0.0019407583762221</v>
      </c>
    </row>
    <row r="76" s="246" customFormat="1" ht="18" customHeight="1" spans="1:11">
      <c r="A76" s="263"/>
      <c r="B76" s="258" t="s">
        <v>22</v>
      </c>
      <c r="C76" s="264">
        <f t="shared" si="12"/>
        <v>277.65045</v>
      </c>
      <c r="D76" s="259"/>
      <c r="E76" s="259"/>
      <c r="F76" s="259"/>
      <c r="G76" s="264">
        <f t="shared" si="13"/>
        <v>277.65045</v>
      </c>
      <c r="H76" s="259" t="s">
        <v>20</v>
      </c>
      <c r="I76" s="259">
        <f>I75</f>
        <v>30850.05</v>
      </c>
      <c r="J76" s="259">
        <v>90</v>
      </c>
      <c r="K76" s="270">
        <f t="shared" si="11"/>
        <v>0.0018386131985262</v>
      </c>
    </row>
    <row r="77" s="246" customFormat="1" ht="18" customHeight="1" spans="1:11">
      <c r="A77" s="263"/>
      <c r="B77" s="258" t="s">
        <v>22</v>
      </c>
      <c r="C77" s="264">
        <f t="shared" si="12"/>
        <v>277.65045</v>
      </c>
      <c r="D77" s="259"/>
      <c r="E77" s="259"/>
      <c r="F77" s="259"/>
      <c r="G77" s="264">
        <f t="shared" si="13"/>
        <v>277.65045</v>
      </c>
      <c r="H77" s="259" t="s">
        <v>20</v>
      </c>
      <c r="I77" s="259">
        <f>I75</f>
        <v>30850.05</v>
      </c>
      <c r="J77" s="259">
        <v>90</v>
      </c>
      <c r="K77" s="270">
        <f t="shared" si="11"/>
        <v>0.0018386131985262</v>
      </c>
    </row>
    <row r="78" s="246" customFormat="1" ht="18" customHeight="1" spans="1:11">
      <c r="A78" s="263"/>
      <c r="B78" s="258" t="s">
        <v>58</v>
      </c>
      <c r="C78" s="264">
        <f t="shared" si="12"/>
        <v>226.7478675</v>
      </c>
      <c r="D78" s="259"/>
      <c r="E78" s="259"/>
      <c r="F78" s="259"/>
      <c r="G78" s="264">
        <f t="shared" si="13"/>
        <v>226.7478675</v>
      </c>
      <c r="H78" s="259" t="s">
        <v>20</v>
      </c>
      <c r="I78" s="259">
        <f>I75*1.05</f>
        <v>32392.5525</v>
      </c>
      <c r="J78" s="259">
        <v>70</v>
      </c>
      <c r="K78" s="270">
        <f t="shared" si="11"/>
        <v>0.00150153411212973</v>
      </c>
    </row>
    <row r="79" s="246" customFormat="1" ht="18" customHeight="1" spans="1:11">
      <c r="A79" s="263"/>
      <c r="B79" s="258" t="s">
        <v>59</v>
      </c>
      <c r="C79" s="264">
        <f t="shared" si="12"/>
        <v>221.0791708125</v>
      </c>
      <c r="D79" s="259"/>
      <c r="E79" s="259"/>
      <c r="F79" s="259"/>
      <c r="G79" s="264">
        <f t="shared" si="13"/>
        <v>221.0791708125</v>
      </c>
      <c r="H79" s="259" t="s">
        <v>20</v>
      </c>
      <c r="I79" s="259">
        <f>I78*1.05</f>
        <v>34012.180125</v>
      </c>
      <c r="J79" s="259">
        <v>65</v>
      </c>
      <c r="K79" s="270">
        <f t="shared" si="11"/>
        <v>0.00146399575932649</v>
      </c>
    </row>
    <row r="80" s="246" customFormat="1" ht="18" customHeight="1" spans="1:11">
      <c r="A80" s="263"/>
      <c r="B80" s="258" t="s">
        <v>60</v>
      </c>
      <c r="C80" s="264">
        <f t="shared" si="12"/>
        <v>122.44384845</v>
      </c>
      <c r="D80" s="259"/>
      <c r="E80" s="259"/>
      <c r="F80" s="259"/>
      <c r="G80" s="264">
        <f t="shared" si="13"/>
        <v>122.44384845</v>
      </c>
      <c r="H80" s="259" t="s">
        <v>20</v>
      </c>
      <c r="I80" s="259">
        <f>I79*1.2</f>
        <v>40814.61615</v>
      </c>
      <c r="J80" s="259">
        <v>30</v>
      </c>
      <c r="K80" s="270">
        <f t="shared" si="11"/>
        <v>0.000810828420550054</v>
      </c>
    </row>
    <row r="81" s="246" customFormat="1" ht="18" customHeight="1" spans="1:11">
      <c r="A81" s="263"/>
      <c r="B81" s="258" t="s">
        <v>61</v>
      </c>
      <c r="C81" s="264">
        <f t="shared" si="12"/>
        <v>326.5169292</v>
      </c>
      <c r="D81" s="259"/>
      <c r="E81" s="259"/>
      <c r="F81" s="259"/>
      <c r="G81" s="264">
        <f t="shared" si="13"/>
        <v>326.5169292</v>
      </c>
      <c r="H81" s="259" t="s">
        <v>27</v>
      </c>
      <c r="I81" s="259">
        <f>I80*0.8</f>
        <v>32651.69292</v>
      </c>
      <c r="J81" s="259">
        <v>100</v>
      </c>
      <c r="K81" s="270">
        <f t="shared" si="11"/>
        <v>0.00216220912146681</v>
      </c>
    </row>
    <row r="82" s="246" customFormat="1" ht="18" customHeight="1" spans="1:11">
      <c r="A82" s="263"/>
      <c r="B82" s="258" t="s">
        <v>28</v>
      </c>
      <c r="C82" s="264">
        <f t="shared" ref="C82:C101" si="14">I82*J82/10000</f>
        <v>97.246</v>
      </c>
      <c r="D82" s="259"/>
      <c r="E82" s="259"/>
      <c r="F82" s="259"/>
      <c r="G82" s="264">
        <f t="shared" ref="G82:G101" si="15">SUM(C82:F82)</f>
        <v>97.246</v>
      </c>
      <c r="H82" s="259" t="s">
        <v>27</v>
      </c>
      <c r="I82" s="259">
        <v>48623</v>
      </c>
      <c r="J82" s="259">
        <v>20</v>
      </c>
      <c r="K82" s="270">
        <f t="shared" si="11"/>
        <v>0.000643967186452889</v>
      </c>
    </row>
    <row r="83" s="246" customFormat="1" ht="18" customHeight="1" spans="1:11">
      <c r="A83" s="263"/>
      <c r="B83" s="258" t="s">
        <v>29</v>
      </c>
      <c r="C83" s="264">
        <f t="shared" si="14"/>
        <v>53.528</v>
      </c>
      <c r="D83" s="259"/>
      <c r="E83" s="259"/>
      <c r="F83" s="259"/>
      <c r="G83" s="264">
        <f t="shared" si="15"/>
        <v>53.528</v>
      </c>
      <c r="H83" s="259" t="s">
        <v>27</v>
      </c>
      <c r="I83" s="259">
        <v>26764</v>
      </c>
      <c r="J83" s="259">
        <v>20</v>
      </c>
      <c r="K83" s="270">
        <f t="shared" si="11"/>
        <v>0.000354464713782061</v>
      </c>
    </row>
    <row r="84" s="246" customFormat="1" ht="36" customHeight="1" spans="1:11">
      <c r="A84" s="263"/>
      <c r="B84" s="258" t="s">
        <v>62</v>
      </c>
      <c r="C84" s="265">
        <f t="shared" si="14"/>
        <v>528.858</v>
      </c>
      <c r="D84" s="266"/>
      <c r="E84" s="266"/>
      <c r="F84" s="266"/>
      <c r="G84" s="266">
        <f t="shared" si="15"/>
        <v>528.858</v>
      </c>
      <c r="H84" s="266" t="s">
        <v>20</v>
      </c>
      <c r="I84" s="265">
        <f>I73*9*1.1</f>
        <v>13221.45</v>
      </c>
      <c r="J84" s="271">
        <v>400</v>
      </c>
      <c r="K84" s="270">
        <f t="shared" si="11"/>
        <v>0.00350212037814514</v>
      </c>
    </row>
    <row r="85" s="246" customFormat="1" ht="18" customHeight="1" spans="1:18">
      <c r="A85" s="263"/>
      <c r="B85" s="258" t="s">
        <v>63</v>
      </c>
      <c r="C85" s="264">
        <f t="shared" si="14"/>
        <v>39.66435</v>
      </c>
      <c r="D85" s="259"/>
      <c r="E85" s="259"/>
      <c r="F85" s="259"/>
      <c r="G85" s="264">
        <f t="shared" si="15"/>
        <v>39.66435</v>
      </c>
      <c r="H85" s="259" t="s">
        <v>27</v>
      </c>
      <c r="I85" s="259">
        <f>I84*0.3</f>
        <v>3966.435</v>
      </c>
      <c r="J85" s="259">
        <v>100</v>
      </c>
      <c r="K85" s="270">
        <f t="shared" si="11"/>
        <v>0.000262659028360885</v>
      </c>
      <c r="M85" s="272"/>
      <c r="N85" s="272"/>
      <c r="O85" s="272"/>
      <c r="P85" s="272"/>
      <c r="Q85" s="272"/>
      <c r="R85" s="274"/>
    </row>
    <row r="86" s="246" customFormat="1" ht="18" customHeight="1" spans="1:19">
      <c r="A86" s="263"/>
      <c r="B86" s="258" t="s">
        <v>41</v>
      </c>
      <c r="C86" s="264">
        <f t="shared" si="14"/>
        <v>133.8</v>
      </c>
      <c r="D86" s="259"/>
      <c r="E86" s="259"/>
      <c r="F86" s="259"/>
      <c r="G86" s="264">
        <f t="shared" si="15"/>
        <v>133.8</v>
      </c>
      <c r="H86" s="259" t="s">
        <v>42</v>
      </c>
      <c r="I86" s="259">
        <v>446</v>
      </c>
      <c r="J86" s="259">
        <v>3000</v>
      </c>
      <c r="K86" s="270">
        <f t="shared" si="11"/>
        <v>0.000886029343596617</v>
      </c>
      <c r="M86" s="273">
        <v>80</v>
      </c>
      <c r="N86" s="273">
        <v>990</v>
      </c>
      <c r="O86" s="273">
        <v>60</v>
      </c>
      <c r="P86" s="273">
        <v>90</v>
      </c>
      <c r="Q86" s="273"/>
      <c r="R86" s="275">
        <f>SUM(M86:Q86)</f>
        <v>1220</v>
      </c>
      <c r="S86" s="246">
        <f>6/10*2000</f>
        <v>1200</v>
      </c>
    </row>
    <row r="87" s="246" customFormat="1" ht="18" customHeight="1" spans="1:19">
      <c r="A87" s="263"/>
      <c r="B87" s="258" t="s">
        <v>66</v>
      </c>
      <c r="C87" s="264">
        <f t="shared" si="14"/>
        <v>98.7</v>
      </c>
      <c r="D87" s="259"/>
      <c r="E87" s="259"/>
      <c r="F87" s="259"/>
      <c r="G87" s="264">
        <f t="shared" si="15"/>
        <v>98.7</v>
      </c>
      <c r="H87" s="259" t="s">
        <v>19</v>
      </c>
      <c r="I87" s="259">
        <v>987</v>
      </c>
      <c r="J87" s="259">
        <v>1000</v>
      </c>
      <c r="K87" s="270">
        <f t="shared" si="11"/>
        <v>0.000653595636868357</v>
      </c>
      <c r="M87" s="273">
        <v>90</v>
      </c>
      <c r="N87" s="273"/>
      <c r="O87" s="273"/>
      <c r="P87" s="273"/>
      <c r="Q87" s="273"/>
      <c r="R87" s="275">
        <f>SUM(M87:Q87)</f>
        <v>90</v>
      </c>
      <c r="S87" s="246">
        <f>7/10*2000</f>
        <v>1400</v>
      </c>
    </row>
    <row r="88" s="246" customFormat="1" ht="18" customHeight="1" spans="1:18">
      <c r="A88" s="263"/>
      <c r="B88" s="258" t="s">
        <v>67</v>
      </c>
      <c r="C88" s="264">
        <f t="shared" si="14"/>
        <v>45.48</v>
      </c>
      <c r="D88" s="259"/>
      <c r="E88" s="259"/>
      <c r="F88" s="259"/>
      <c r="G88" s="264">
        <f t="shared" si="15"/>
        <v>45.48</v>
      </c>
      <c r="H88" s="259" t="s">
        <v>19</v>
      </c>
      <c r="I88" s="259">
        <v>379</v>
      </c>
      <c r="J88" s="259">
        <v>1200</v>
      </c>
      <c r="K88" s="270">
        <f t="shared" si="11"/>
        <v>0.000301170512307729</v>
      </c>
      <c r="M88" s="273">
        <v>400</v>
      </c>
      <c r="N88" s="273">
        <v>100</v>
      </c>
      <c r="O88" s="273">
        <v>90</v>
      </c>
      <c r="P88" s="273">
        <v>115</v>
      </c>
      <c r="Q88" s="273">
        <v>150</v>
      </c>
      <c r="R88" s="275">
        <f>SUM(M88:Q88)</f>
        <v>855</v>
      </c>
    </row>
    <row r="89" s="246" customFormat="1" ht="18" customHeight="1" spans="1:18">
      <c r="A89" s="263"/>
      <c r="B89" s="258" t="s">
        <v>68</v>
      </c>
      <c r="C89" s="264">
        <f t="shared" si="14"/>
        <v>14.4</v>
      </c>
      <c r="D89" s="259"/>
      <c r="E89" s="259"/>
      <c r="F89" s="259"/>
      <c r="G89" s="264">
        <f t="shared" si="15"/>
        <v>14.4</v>
      </c>
      <c r="H89" s="259" t="s">
        <v>19</v>
      </c>
      <c r="I89" s="259">
        <v>90</v>
      </c>
      <c r="J89" s="259">
        <v>1600</v>
      </c>
      <c r="K89" s="270">
        <f t="shared" si="11"/>
        <v>9.53574181449274e-5</v>
      </c>
      <c r="M89" s="273">
        <v>60</v>
      </c>
      <c r="N89" s="273"/>
      <c r="O89" s="273"/>
      <c r="P89" s="273"/>
      <c r="Q89" s="273"/>
      <c r="R89" s="275">
        <f>SUM(M89:Q89)</f>
        <v>60</v>
      </c>
    </row>
    <row r="90" s="246" customFormat="1" ht="18" customHeight="1" spans="1:18">
      <c r="A90" s="263"/>
      <c r="B90" s="258" t="s">
        <v>81</v>
      </c>
      <c r="C90" s="264">
        <f t="shared" si="14"/>
        <v>55.8</v>
      </c>
      <c r="D90" s="259"/>
      <c r="E90" s="259"/>
      <c r="F90" s="259"/>
      <c r="G90" s="264">
        <f t="shared" si="15"/>
        <v>55.8</v>
      </c>
      <c r="H90" s="259" t="s">
        <v>19</v>
      </c>
      <c r="I90" s="259">
        <v>310</v>
      </c>
      <c r="J90" s="259">
        <v>1800</v>
      </c>
      <c r="K90" s="270">
        <f t="shared" si="11"/>
        <v>0.000369509995311594</v>
      </c>
      <c r="M90" s="273"/>
      <c r="N90" s="273"/>
      <c r="O90" s="273"/>
      <c r="P90" s="273"/>
      <c r="Q90" s="273"/>
      <c r="R90" s="275"/>
    </row>
    <row r="91" s="246" customFormat="1" ht="18" customHeight="1" spans="1:18">
      <c r="A91" s="263"/>
      <c r="B91" s="258" t="s">
        <v>71</v>
      </c>
      <c r="C91" s="264">
        <f t="shared" si="14"/>
        <v>53</v>
      </c>
      <c r="D91" s="259"/>
      <c r="E91" s="259"/>
      <c r="F91" s="259"/>
      <c r="G91" s="264">
        <f t="shared" si="15"/>
        <v>53</v>
      </c>
      <c r="H91" s="259" t="s">
        <v>19</v>
      </c>
      <c r="I91" s="259">
        <v>212</v>
      </c>
      <c r="J91" s="259">
        <v>2500</v>
      </c>
      <c r="K91" s="270">
        <f t="shared" si="11"/>
        <v>0.000350968275116747</v>
      </c>
      <c r="M91" s="273"/>
      <c r="N91" s="273"/>
      <c r="O91" s="273"/>
      <c r="P91" s="273"/>
      <c r="Q91" s="273"/>
      <c r="R91" s="275"/>
    </row>
    <row r="92" s="246" customFormat="1" ht="18" customHeight="1" spans="1:18">
      <c r="A92" s="263"/>
      <c r="B92" s="258" t="s">
        <v>72</v>
      </c>
      <c r="C92" s="264">
        <f t="shared" si="14"/>
        <v>224.4</v>
      </c>
      <c r="D92" s="259"/>
      <c r="E92" s="259"/>
      <c r="F92" s="259"/>
      <c r="G92" s="264">
        <f t="shared" si="15"/>
        <v>224.4</v>
      </c>
      <c r="H92" s="259" t="s">
        <v>19</v>
      </c>
      <c r="I92" s="259">
        <v>748</v>
      </c>
      <c r="J92" s="259">
        <v>3000</v>
      </c>
      <c r="K92" s="270">
        <f t="shared" si="11"/>
        <v>0.00148598643275845</v>
      </c>
      <c r="M92" s="273"/>
      <c r="N92" s="273"/>
      <c r="O92" s="273"/>
      <c r="P92" s="273"/>
      <c r="Q92" s="273"/>
      <c r="R92" s="275"/>
    </row>
    <row r="93" s="246" customFormat="1" ht="18" customHeight="1" spans="1:18">
      <c r="A93" s="263"/>
      <c r="B93" s="258" t="s">
        <v>73</v>
      </c>
      <c r="C93" s="264">
        <f t="shared" si="14"/>
        <v>46.2</v>
      </c>
      <c r="D93" s="259"/>
      <c r="E93" s="259"/>
      <c r="F93" s="259"/>
      <c r="G93" s="264">
        <f t="shared" si="15"/>
        <v>46.2</v>
      </c>
      <c r="H93" s="259" t="s">
        <v>19</v>
      </c>
      <c r="I93" s="259">
        <v>330</v>
      </c>
      <c r="J93" s="259">
        <v>1400</v>
      </c>
      <c r="K93" s="270">
        <f t="shared" si="11"/>
        <v>0.000305938383214975</v>
      </c>
      <c r="M93" s="273"/>
      <c r="N93" s="273"/>
      <c r="O93" s="273"/>
      <c r="P93" s="273"/>
      <c r="Q93" s="273"/>
      <c r="R93" s="275"/>
    </row>
    <row r="94" s="246" customFormat="1" ht="18" customHeight="1" spans="1:18">
      <c r="A94" s="263"/>
      <c r="B94" s="258" t="s">
        <v>74</v>
      </c>
      <c r="C94" s="264">
        <f t="shared" si="14"/>
        <v>360</v>
      </c>
      <c r="D94" s="259"/>
      <c r="E94" s="259"/>
      <c r="F94" s="259"/>
      <c r="G94" s="264">
        <f t="shared" si="15"/>
        <v>360</v>
      </c>
      <c r="H94" s="259" t="s">
        <v>19</v>
      </c>
      <c r="I94" s="259">
        <v>2000</v>
      </c>
      <c r="J94" s="259">
        <v>1800</v>
      </c>
      <c r="K94" s="270">
        <f t="shared" si="11"/>
        <v>0.00238393545362318</v>
      </c>
      <c r="M94" s="273"/>
      <c r="N94" s="273"/>
      <c r="O94" s="273"/>
      <c r="P94" s="273"/>
      <c r="Q94" s="273"/>
      <c r="R94" s="275"/>
    </row>
    <row r="95" s="246" customFormat="1" ht="18" customHeight="1" spans="1:18">
      <c r="A95" s="263"/>
      <c r="B95" s="258" t="s">
        <v>76</v>
      </c>
      <c r="C95" s="264">
        <f t="shared" si="14"/>
        <v>396</v>
      </c>
      <c r="D95" s="259"/>
      <c r="E95" s="259"/>
      <c r="F95" s="259"/>
      <c r="G95" s="264">
        <f t="shared" si="15"/>
        <v>396</v>
      </c>
      <c r="H95" s="259" t="s">
        <v>19</v>
      </c>
      <c r="I95" s="259">
        <v>1320</v>
      </c>
      <c r="J95" s="259">
        <v>3000</v>
      </c>
      <c r="K95" s="270">
        <f t="shared" si="11"/>
        <v>0.0026223289989855</v>
      </c>
      <c r="M95" s="273">
        <v>26</v>
      </c>
      <c r="N95" s="273">
        <v>60</v>
      </c>
      <c r="O95" s="273"/>
      <c r="P95" s="273"/>
      <c r="Q95" s="273"/>
      <c r="R95" s="275">
        <f>SUM(M95:Q95)</f>
        <v>86</v>
      </c>
    </row>
    <row r="96" s="246" customFormat="1" ht="18" customHeight="1" spans="1:18">
      <c r="A96" s="263"/>
      <c r="B96" s="258" t="s">
        <v>77</v>
      </c>
      <c r="C96" s="264">
        <f t="shared" si="14"/>
        <v>140</v>
      </c>
      <c r="D96" s="259"/>
      <c r="E96" s="259"/>
      <c r="F96" s="259"/>
      <c r="G96" s="264">
        <f t="shared" si="15"/>
        <v>140</v>
      </c>
      <c r="H96" s="259" t="s">
        <v>19</v>
      </c>
      <c r="I96" s="259">
        <v>1400</v>
      </c>
      <c r="J96" s="259">
        <v>1000</v>
      </c>
      <c r="K96" s="270">
        <f t="shared" si="11"/>
        <v>0.00092708600974235</v>
      </c>
      <c r="M96" s="281">
        <v>210</v>
      </c>
      <c r="N96" s="281"/>
      <c r="O96" s="281"/>
      <c r="P96" s="281"/>
      <c r="Q96" s="281"/>
      <c r="R96" s="288">
        <f>SUM(M96:Q96)</f>
        <v>210</v>
      </c>
    </row>
    <row r="97" s="246" customFormat="1" ht="18" customHeight="1" spans="1:18">
      <c r="A97" s="263"/>
      <c r="B97" s="258" t="s">
        <v>78</v>
      </c>
      <c r="C97" s="264">
        <f t="shared" si="14"/>
        <v>232</v>
      </c>
      <c r="D97" s="259"/>
      <c r="E97" s="259"/>
      <c r="F97" s="259"/>
      <c r="G97" s="264">
        <f t="shared" si="15"/>
        <v>232</v>
      </c>
      <c r="H97" s="259" t="s">
        <v>19</v>
      </c>
      <c r="I97" s="259">
        <v>1160</v>
      </c>
      <c r="J97" s="259">
        <v>2000</v>
      </c>
      <c r="K97" s="270">
        <f t="shared" si="11"/>
        <v>0.00153631395900161</v>
      </c>
      <c r="M97" s="272"/>
      <c r="N97" s="272"/>
      <c r="O97" s="274"/>
      <c r="P97" s="282"/>
      <c r="Q97" s="282"/>
      <c r="R97" s="282"/>
    </row>
    <row r="98" s="246" customFormat="1" ht="18" customHeight="1" spans="1:18">
      <c r="A98" s="263"/>
      <c r="B98" s="258" t="s">
        <v>79</v>
      </c>
      <c r="C98" s="264">
        <f t="shared" si="14"/>
        <v>45</v>
      </c>
      <c r="D98" s="259"/>
      <c r="E98" s="259"/>
      <c r="F98" s="259"/>
      <c r="G98" s="264">
        <f t="shared" si="15"/>
        <v>45</v>
      </c>
      <c r="H98" s="259" t="s">
        <v>19</v>
      </c>
      <c r="I98" s="259">
        <v>300</v>
      </c>
      <c r="J98" s="259">
        <v>1500</v>
      </c>
      <c r="K98" s="270">
        <f t="shared" si="11"/>
        <v>0.000297991931702898</v>
      </c>
      <c r="M98" s="283"/>
      <c r="N98" s="283"/>
      <c r="O98" s="284"/>
      <c r="P98" s="282"/>
      <c r="Q98" s="282"/>
      <c r="R98" s="282"/>
    </row>
    <row r="99" s="246" customFormat="1" ht="18" customHeight="1" spans="1:18">
      <c r="A99" s="263"/>
      <c r="B99" s="258" t="s">
        <v>53</v>
      </c>
      <c r="C99" s="264">
        <f t="shared" si="14"/>
        <v>30</v>
      </c>
      <c r="D99" s="259"/>
      <c r="E99" s="259"/>
      <c r="F99" s="259"/>
      <c r="G99" s="264">
        <f t="shared" si="15"/>
        <v>30</v>
      </c>
      <c r="H99" s="259" t="s">
        <v>54</v>
      </c>
      <c r="I99" s="259">
        <v>1</v>
      </c>
      <c r="J99" s="259">
        <v>300000</v>
      </c>
      <c r="K99" s="270">
        <f t="shared" si="11"/>
        <v>0.000198661287801932</v>
      </c>
      <c r="M99" s="273">
        <v>370</v>
      </c>
      <c r="N99" s="273">
        <v>120</v>
      </c>
      <c r="O99" s="275">
        <f>SUM(M99:N99)</f>
        <v>490</v>
      </c>
      <c r="P99" s="282">
        <f>4/5*2200</f>
        <v>1760</v>
      </c>
      <c r="Q99" s="282"/>
      <c r="R99" s="282"/>
    </row>
    <row r="100" s="246" customFormat="1" ht="18" customHeight="1" spans="1:18">
      <c r="A100" s="263"/>
      <c r="B100" s="258" t="s">
        <v>55</v>
      </c>
      <c r="C100" s="264">
        <f t="shared" si="14"/>
        <v>30</v>
      </c>
      <c r="D100" s="259"/>
      <c r="E100" s="259"/>
      <c r="F100" s="259"/>
      <c r="G100" s="264">
        <f t="shared" si="15"/>
        <v>30</v>
      </c>
      <c r="H100" s="259" t="s">
        <v>54</v>
      </c>
      <c r="I100" s="259">
        <v>1</v>
      </c>
      <c r="J100" s="259">
        <v>300000</v>
      </c>
      <c r="K100" s="270">
        <f t="shared" si="11"/>
        <v>0.000198661287801932</v>
      </c>
      <c r="M100" s="273">
        <v>278</v>
      </c>
      <c r="N100" s="273"/>
      <c r="O100" s="275">
        <f>SUM(M100:N100)</f>
        <v>278</v>
      </c>
      <c r="P100" s="282"/>
      <c r="Q100" s="282"/>
      <c r="R100" s="282"/>
    </row>
    <row r="101" s="246" customFormat="1" ht="20.25" customHeight="1" spans="1:18">
      <c r="A101" s="263"/>
      <c r="B101" s="258" t="s">
        <v>56</v>
      </c>
      <c r="C101" s="264">
        <f t="shared" si="14"/>
        <v>10</v>
      </c>
      <c r="D101" s="259"/>
      <c r="E101" s="259"/>
      <c r="F101" s="259"/>
      <c r="G101" s="264">
        <f t="shared" si="15"/>
        <v>10</v>
      </c>
      <c r="H101" s="259" t="s">
        <v>54</v>
      </c>
      <c r="I101" s="259">
        <v>1</v>
      </c>
      <c r="J101" s="259">
        <v>100000</v>
      </c>
      <c r="K101" s="270">
        <f t="shared" si="11"/>
        <v>6.62204292673107e-5</v>
      </c>
      <c r="M101" s="273">
        <v>1312</v>
      </c>
      <c r="N101" s="273"/>
      <c r="O101" s="275">
        <f>SUM(M101:N101)</f>
        <v>1312</v>
      </c>
      <c r="P101" s="282">
        <f>6/5*2200</f>
        <v>2640</v>
      </c>
      <c r="Q101" s="282"/>
      <c r="R101" s="282"/>
    </row>
    <row r="102" s="246" customFormat="1" ht="18" customHeight="1" spans="1:18">
      <c r="A102" s="263">
        <v>4</v>
      </c>
      <c r="B102" s="258" t="s">
        <v>82</v>
      </c>
      <c r="C102" s="264">
        <f>G102</f>
        <v>8861.95618</v>
      </c>
      <c r="D102" s="259"/>
      <c r="E102" s="259"/>
      <c r="F102" s="259"/>
      <c r="G102" s="264">
        <f>SUM(G103:G109)</f>
        <v>8861.95618</v>
      </c>
      <c r="H102" s="259" t="s">
        <v>20</v>
      </c>
      <c r="I102" s="259">
        <v>2216339</v>
      </c>
      <c r="J102" s="259">
        <f>G102*10000/I102</f>
        <v>39.9846601986429</v>
      </c>
      <c r="K102" s="270">
        <f t="shared" si="11"/>
        <v>0.0586842542387697</v>
      </c>
      <c r="M102" s="273">
        <v>90</v>
      </c>
      <c r="N102" s="273"/>
      <c r="O102" s="273"/>
      <c r="P102" s="273"/>
      <c r="Q102" s="273"/>
      <c r="R102" s="275">
        <f t="shared" ref="R102:R109" si="16">SUM(M102:Q102)*0.774</f>
        <v>69.66</v>
      </c>
    </row>
    <row r="103" s="246" customFormat="1" ht="18" customHeight="1" spans="1:18">
      <c r="A103" s="263"/>
      <c r="B103" s="258" t="s">
        <v>83</v>
      </c>
      <c r="C103" s="264">
        <f t="shared" ref="C103:C109" si="17">I103*J103/10000</f>
        <v>3722.6805</v>
      </c>
      <c r="D103" s="259"/>
      <c r="E103" s="259"/>
      <c r="F103" s="259"/>
      <c r="G103" s="264">
        <f t="shared" ref="G103:G109" si="18">SUM(C103:F103)</f>
        <v>3722.6805</v>
      </c>
      <c r="H103" s="259" t="s">
        <v>27</v>
      </c>
      <c r="I103" s="259">
        <v>2481787</v>
      </c>
      <c r="J103" s="259">
        <v>15</v>
      </c>
      <c r="K103" s="270">
        <f t="shared" si="11"/>
        <v>0.0246517500735047</v>
      </c>
      <c r="M103" s="273">
        <v>400</v>
      </c>
      <c r="N103" s="273">
        <v>100</v>
      </c>
      <c r="O103" s="273">
        <v>90</v>
      </c>
      <c r="P103" s="273">
        <v>115</v>
      </c>
      <c r="Q103" s="273">
        <v>150</v>
      </c>
      <c r="R103" s="275">
        <f t="shared" si="16"/>
        <v>661.77</v>
      </c>
    </row>
    <row r="104" s="246" customFormat="1" ht="18" customHeight="1" spans="1:18">
      <c r="A104" s="263"/>
      <c r="B104" s="258" t="s">
        <v>84</v>
      </c>
      <c r="C104" s="264">
        <f t="shared" si="17"/>
        <v>2203.613</v>
      </c>
      <c r="D104" s="259"/>
      <c r="E104" s="259"/>
      <c r="F104" s="259"/>
      <c r="G104" s="264">
        <f t="shared" si="18"/>
        <v>2203.613</v>
      </c>
      <c r="H104" s="259" t="s">
        <v>27</v>
      </c>
      <c r="I104" s="259">
        <v>2203613</v>
      </c>
      <c r="J104" s="259">
        <v>10</v>
      </c>
      <c r="K104" s="270">
        <f t="shared" si="11"/>
        <v>0.0145924198799026</v>
      </c>
      <c r="M104" s="273">
        <v>60</v>
      </c>
      <c r="N104" s="273"/>
      <c r="O104" s="273"/>
      <c r="P104" s="273"/>
      <c r="Q104" s="273"/>
      <c r="R104" s="275">
        <f t="shared" si="16"/>
        <v>46.44</v>
      </c>
    </row>
    <row r="105" s="246" customFormat="1" ht="18" customHeight="1" spans="1:18">
      <c r="A105" s="263"/>
      <c r="B105" s="258" t="s">
        <v>85</v>
      </c>
      <c r="C105" s="264">
        <f t="shared" si="17"/>
        <v>2078.86</v>
      </c>
      <c r="D105" s="259"/>
      <c r="E105" s="259"/>
      <c r="F105" s="259"/>
      <c r="G105" s="264">
        <f t="shared" si="18"/>
        <v>2078.86</v>
      </c>
      <c r="H105" s="259" t="s">
        <v>27</v>
      </c>
      <c r="I105" s="259">
        <v>415772</v>
      </c>
      <c r="J105" s="259">
        <v>50</v>
      </c>
      <c r="K105" s="270">
        <f t="shared" si="11"/>
        <v>0.0137663001586641</v>
      </c>
      <c r="M105" s="273">
        <v>140</v>
      </c>
      <c r="N105" s="273">
        <v>120</v>
      </c>
      <c r="O105" s="273"/>
      <c r="P105" s="273"/>
      <c r="Q105" s="273"/>
      <c r="R105" s="275">
        <f t="shared" si="16"/>
        <v>201.24</v>
      </c>
    </row>
    <row r="106" s="246" customFormat="1" ht="18" customHeight="1" spans="1:18">
      <c r="A106" s="263"/>
      <c r="B106" s="258" t="s">
        <v>86</v>
      </c>
      <c r="C106" s="264">
        <f t="shared" si="17"/>
        <v>413.54</v>
      </c>
      <c r="D106" s="259"/>
      <c r="E106" s="259"/>
      <c r="F106" s="259"/>
      <c r="G106" s="264">
        <f t="shared" si="18"/>
        <v>413.54</v>
      </c>
      <c r="H106" s="259" t="s">
        <v>20</v>
      </c>
      <c r="I106" s="259">
        <v>41354</v>
      </c>
      <c r="J106" s="259">
        <v>100</v>
      </c>
      <c r="K106" s="270">
        <f t="shared" si="11"/>
        <v>0.00273847963192037</v>
      </c>
      <c r="M106" s="273">
        <v>26</v>
      </c>
      <c r="N106" s="273">
        <v>60</v>
      </c>
      <c r="O106" s="273"/>
      <c r="P106" s="273"/>
      <c r="Q106" s="273"/>
      <c r="R106" s="275">
        <f t="shared" si="16"/>
        <v>66.564</v>
      </c>
    </row>
    <row r="107" s="246" customFormat="1" ht="18" customHeight="1" spans="1:18">
      <c r="A107" s="263"/>
      <c r="B107" s="258" t="s">
        <v>87</v>
      </c>
      <c r="C107" s="264">
        <f t="shared" si="17"/>
        <v>61.16</v>
      </c>
      <c r="D107" s="259"/>
      <c r="E107" s="259"/>
      <c r="F107" s="259"/>
      <c r="G107" s="264">
        <f t="shared" si="18"/>
        <v>61.16</v>
      </c>
      <c r="H107" s="259" t="s">
        <v>27</v>
      </c>
      <c r="I107" s="259">
        <v>6116</v>
      </c>
      <c r="J107" s="259">
        <v>100</v>
      </c>
      <c r="K107" s="270">
        <f t="shared" si="11"/>
        <v>0.000405004145398872</v>
      </c>
      <c r="M107" s="273"/>
      <c r="N107" s="273"/>
      <c r="O107" s="273"/>
      <c r="P107" s="273"/>
      <c r="Q107" s="273"/>
      <c r="R107" s="275"/>
    </row>
    <row r="108" s="246" customFormat="1" ht="18" customHeight="1" spans="1:18">
      <c r="A108" s="263"/>
      <c r="B108" s="258" t="s">
        <v>88</v>
      </c>
      <c r="C108" s="264">
        <f t="shared" si="17"/>
        <v>253.575</v>
      </c>
      <c r="D108" s="259"/>
      <c r="E108" s="259"/>
      <c r="F108" s="259"/>
      <c r="G108" s="264">
        <f t="shared" si="18"/>
        <v>253.575</v>
      </c>
      <c r="H108" s="259" t="s">
        <v>27</v>
      </c>
      <c r="I108" s="259">
        <v>5635</v>
      </c>
      <c r="J108" s="259">
        <v>450</v>
      </c>
      <c r="K108" s="270">
        <f t="shared" si="11"/>
        <v>0.00167918453514583</v>
      </c>
      <c r="M108" s="273"/>
      <c r="N108" s="273"/>
      <c r="O108" s="273"/>
      <c r="P108" s="273"/>
      <c r="Q108" s="273"/>
      <c r="R108" s="275"/>
    </row>
    <row r="109" s="246" customFormat="1" ht="18" customHeight="1" spans="1:18">
      <c r="A109" s="263"/>
      <c r="B109" s="258" t="s">
        <v>89</v>
      </c>
      <c r="C109" s="264">
        <f t="shared" si="17"/>
        <v>128.52768</v>
      </c>
      <c r="D109" s="259"/>
      <c r="E109" s="259"/>
      <c r="F109" s="259"/>
      <c r="G109" s="264">
        <f t="shared" si="18"/>
        <v>128.52768</v>
      </c>
      <c r="H109" s="259" t="s">
        <v>20</v>
      </c>
      <c r="I109" s="259">
        <f>11642*2.3*1.2</f>
        <v>32131.92</v>
      </c>
      <c r="J109" s="259">
        <v>40</v>
      </c>
      <c r="K109" s="270">
        <f t="shared" si="11"/>
        <v>0.000851115814233154</v>
      </c>
      <c r="M109" s="273">
        <v>120</v>
      </c>
      <c r="N109" s="273"/>
      <c r="O109" s="273"/>
      <c r="P109" s="273"/>
      <c r="Q109" s="273"/>
      <c r="R109" s="275">
        <f t="shared" si="16"/>
        <v>92.88</v>
      </c>
    </row>
    <row r="110" s="244" customFormat="1" ht="18" customHeight="1" spans="1:12">
      <c r="A110" s="276">
        <v>5</v>
      </c>
      <c r="B110" s="277" t="s">
        <v>90</v>
      </c>
      <c r="C110" s="262">
        <f>SUM(C112:C118)</f>
        <v>649.90344</v>
      </c>
      <c r="D110" s="259"/>
      <c r="E110" s="259"/>
      <c r="F110" s="259"/>
      <c r="G110" s="262">
        <f>C110</f>
        <v>649.90344</v>
      </c>
      <c r="H110" s="259" t="s">
        <v>19</v>
      </c>
      <c r="I110" s="259">
        <v>670</v>
      </c>
      <c r="J110" s="259">
        <f>C110*10000/I110</f>
        <v>9700.05134328358</v>
      </c>
      <c r="K110" s="270">
        <f t="shared" si="11"/>
        <v>0.00430368847791019</v>
      </c>
      <c r="L110" s="285"/>
    </row>
    <row r="111" s="244" customFormat="1" ht="18" customHeight="1" spans="1:12">
      <c r="A111" s="278"/>
      <c r="B111" s="279"/>
      <c r="C111" s="262">
        <f>C110</f>
        <v>649.90344</v>
      </c>
      <c r="D111" s="259"/>
      <c r="E111" s="259"/>
      <c r="F111" s="259"/>
      <c r="G111" s="259">
        <f>C111</f>
        <v>649.90344</v>
      </c>
      <c r="H111" s="259" t="s">
        <v>20</v>
      </c>
      <c r="I111" s="259">
        <f>I110*2.5</f>
        <v>1675</v>
      </c>
      <c r="J111" s="259">
        <f>G111*10000/I111</f>
        <v>3880.02053731343</v>
      </c>
      <c r="K111" s="270">
        <f t="shared" si="11"/>
        <v>0.00430368847791019</v>
      </c>
      <c r="L111" s="285"/>
    </row>
    <row r="112" s="246" customFormat="1" ht="18" customHeight="1" spans="1:11">
      <c r="A112" s="278"/>
      <c r="B112" s="258" t="s">
        <v>91</v>
      </c>
      <c r="C112" s="264">
        <f t="shared" ref="C112:C118" si="19">I112*J112/10000</f>
        <v>128.975</v>
      </c>
      <c r="D112" s="259"/>
      <c r="E112" s="259"/>
      <c r="F112" s="259"/>
      <c r="G112" s="264">
        <f t="shared" ref="G112:G118" si="20">SUM(C112:F112)</f>
        <v>128.975</v>
      </c>
      <c r="H112" s="259" t="s">
        <v>27</v>
      </c>
      <c r="I112" s="259">
        <f>I110*3.5*1.1</f>
        <v>2579.5</v>
      </c>
      <c r="J112" s="259">
        <v>500</v>
      </c>
      <c r="K112" s="270">
        <f t="shared" si="11"/>
        <v>0.00085407798647514</v>
      </c>
    </row>
    <row r="113" s="246" customFormat="1" ht="18" customHeight="1" spans="1:12">
      <c r="A113" s="278"/>
      <c r="B113" s="258" t="s">
        <v>92</v>
      </c>
      <c r="C113" s="264">
        <f t="shared" si="19"/>
        <v>15.4077</v>
      </c>
      <c r="D113" s="259"/>
      <c r="E113" s="259"/>
      <c r="F113" s="259"/>
      <c r="G113" s="264">
        <f t="shared" si="20"/>
        <v>15.4077</v>
      </c>
      <c r="H113" s="259" t="s">
        <v>27</v>
      </c>
      <c r="I113" s="259">
        <f>3.5*0.15*667*1.1</f>
        <v>385.1925</v>
      </c>
      <c r="J113" s="259">
        <v>400</v>
      </c>
      <c r="K113" s="270">
        <f t="shared" si="11"/>
        <v>0.000102030450802194</v>
      </c>
      <c r="L113" s="286"/>
    </row>
    <row r="114" s="246" customFormat="1" ht="18" customHeight="1" spans="1:11">
      <c r="A114" s="278"/>
      <c r="B114" s="258" t="s">
        <v>93</v>
      </c>
      <c r="C114" s="264">
        <f t="shared" si="19"/>
        <v>142.30524</v>
      </c>
      <c r="D114" s="259"/>
      <c r="E114" s="259"/>
      <c r="F114" s="259"/>
      <c r="G114" s="264">
        <f t="shared" si="20"/>
        <v>142.30524</v>
      </c>
      <c r="H114" s="259" t="s">
        <v>94</v>
      </c>
      <c r="I114" s="259">
        <f>(I112+I113)*0.12</f>
        <v>355.7631</v>
      </c>
      <c r="J114" s="259">
        <v>4000</v>
      </c>
      <c r="K114" s="270">
        <f t="shared" si="11"/>
        <v>0.000942351407978767</v>
      </c>
    </row>
    <row r="115" s="246" customFormat="1" ht="18" customHeight="1" spans="1:11">
      <c r="A115" s="278"/>
      <c r="B115" s="258" t="s">
        <v>95</v>
      </c>
      <c r="C115" s="264">
        <f t="shared" si="19"/>
        <v>115.0575</v>
      </c>
      <c r="D115" s="259"/>
      <c r="E115" s="259"/>
      <c r="F115" s="259"/>
      <c r="G115" s="264">
        <f t="shared" si="20"/>
        <v>115.0575</v>
      </c>
      <c r="H115" s="259" t="s">
        <v>27</v>
      </c>
      <c r="I115" s="259">
        <v>46023</v>
      </c>
      <c r="J115" s="259">
        <v>25</v>
      </c>
      <c r="K115" s="270">
        <f t="shared" si="11"/>
        <v>0.00076191570404236</v>
      </c>
    </row>
    <row r="116" s="246" customFormat="1" ht="18" customHeight="1" spans="1:11">
      <c r="A116" s="278"/>
      <c r="B116" s="258" t="s">
        <v>96</v>
      </c>
      <c r="C116" s="264">
        <f t="shared" si="19"/>
        <v>91.458</v>
      </c>
      <c r="D116" s="259"/>
      <c r="E116" s="259"/>
      <c r="F116" s="259"/>
      <c r="G116" s="264">
        <f t="shared" si="20"/>
        <v>91.458</v>
      </c>
      <c r="H116" s="259" t="s">
        <v>27</v>
      </c>
      <c r="I116" s="259">
        <v>30486</v>
      </c>
      <c r="J116" s="259">
        <v>30</v>
      </c>
      <c r="K116" s="270">
        <f t="shared" si="11"/>
        <v>0.00060563880199297</v>
      </c>
    </row>
    <row r="117" s="246" customFormat="1" ht="18" customHeight="1" spans="1:11">
      <c r="A117" s="278"/>
      <c r="B117" s="258" t="s">
        <v>97</v>
      </c>
      <c r="C117" s="264">
        <f t="shared" si="19"/>
        <v>90</v>
      </c>
      <c r="D117" s="259"/>
      <c r="E117" s="259"/>
      <c r="F117" s="259"/>
      <c r="G117" s="264">
        <f t="shared" si="20"/>
        <v>90</v>
      </c>
      <c r="H117" s="259" t="s">
        <v>27</v>
      </c>
      <c r="I117" s="259">
        <v>9000</v>
      </c>
      <c r="J117" s="259">
        <v>100</v>
      </c>
      <c r="K117" s="270">
        <f t="shared" si="11"/>
        <v>0.000595983863405796</v>
      </c>
    </row>
    <row r="118" s="246" customFormat="1" ht="18" customHeight="1" spans="1:11">
      <c r="A118" s="280"/>
      <c r="B118" s="277" t="s">
        <v>98</v>
      </c>
      <c r="C118" s="264">
        <f t="shared" si="19"/>
        <v>66.7</v>
      </c>
      <c r="D118" s="259"/>
      <c r="E118" s="259"/>
      <c r="F118" s="259"/>
      <c r="G118" s="264">
        <f t="shared" si="20"/>
        <v>66.7</v>
      </c>
      <c r="H118" s="259" t="s">
        <v>27</v>
      </c>
      <c r="I118" s="259">
        <v>667</v>
      </c>
      <c r="J118" s="259">
        <v>1000</v>
      </c>
      <c r="K118" s="270">
        <f t="shared" si="11"/>
        <v>0.000441690263212962</v>
      </c>
    </row>
    <row r="119" s="246" customFormat="1" ht="18" customHeight="1" spans="1:18">
      <c r="A119" s="263">
        <v>6</v>
      </c>
      <c r="B119" s="258" t="s">
        <v>99</v>
      </c>
      <c r="C119" s="262">
        <f>SUM(C121:C130)</f>
        <v>10737.89875</v>
      </c>
      <c r="D119" s="259"/>
      <c r="E119" s="259"/>
      <c r="F119" s="259"/>
      <c r="G119" s="262">
        <f>C119</f>
        <v>10737.89875</v>
      </c>
      <c r="H119" s="259" t="s">
        <v>19</v>
      </c>
      <c r="I119" s="259">
        <v>1091.345</v>
      </c>
      <c r="J119" s="259">
        <f>C119*10000/I119</f>
        <v>98391.4229689053</v>
      </c>
      <c r="K119" s="270">
        <f t="shared" si="11"/>
        <v>0.0711068264653919</v>
      </c>
      <c r="M119" s="287"/>
      <c r="N119" s="287"/>
      <c r="O119" s="282"/>
      <c r="P119" s="282"/>
      <c r="Q119" s="282"/>
      <c r="R119" s="282"/>
    </row>
    <row r="120" s="246" customFormat="1" ht="18" customHeight="1" spans="1:18">
      <c r="A120" s="263"/>
      <c r="B120" s="258"/>
      <c r="C120" s="262"/>
      <c r="D120" s="259"/>
      <c r="E120" s="259"/>
      <c r="F120" s="259"/>
      <c r="G120" s="259"/>
      <c r="H120" s="259" t="s">
        <v>20</v>
      </c>
      <c r="I120" s="259">
        <f>I119*4.5</f>
        <v>4911.0525</v>
      </c>
      <c r="J120" s="259">
        <f>G119*10000/I120</f>
        <v>21864.7606597567</v>
      </c>
      <c r="K120" s="270">
        <f t="shared" si="11"/>
        <v>0</v>
      </c>
      <c r="M120" s="272" t="s">
        <v>100</v>
      </c>
      <c r="N120" s="272" t="s">
        <v>101</v>
      </c>
      <c r="O120" s="274">
        <v>1678.856</v>
      </c>
      <c r="P120" s="282"/>
      <c r="Q120" s="282"/>
      <c r="R120" s="282"/>
    </row>
    <row r="121" s="246" customFormat="1" ht="18" customHeight="1" spans="1:18">
      <c r="A121" s="263"/>
      <c r="B121" s="258" t="s">
        <v>102</v>
      </c>
      <c r="C121" s="264">
        <f t="shared" ref="C121:C127" si="21">I121*J121/10000</f>
        <v>204.798</v>
      </c>
      <c r="D121" s="259"/>
      <c r="E121" s="259"/>
      <c r="F121" s="259"/>
      <c r="G121" s="264">
        <f t="shared" ref="G121:G158" si="22">SUM(C121:F121)</f>
        <v>204.798</v>
      </c>
      <c r="H121" s="259" t="s">
        <v>27</v>
      </c>
      <c r="I121" s="259">
        <f>(24+330+54+269+674+24+194+54+298+1182)*1.2</f>
        <v>3723.6</v>
      </c>
      <c r="J121" s="259">
        <v>550</v>
      </c>
      <c r="K121" s="270">
        <f t="shared" si="11"/>
        <v>0.00135618114730867</v>
      </c>
      <c r="M121" s="273" t="s">
        <v>103</v>
      </c>
      <c r="N121" s="273" t="s">
        <v>104</v>
      </c>
      <c r="O121" s="275">
        <f>O120*2</f>
        <v>3357.712</v>
      </c>
      <c r="P121" s="282"/>
      <c r="Q121" s="282"/>
      <c r="R121" s="282"/>
    </row>
    <row r="122" s="246" customFormat="1" ht="18" customHeight="1" spans="1:18">
      <c r="A122" s="263"/>
      <c r="B122" s="258" t="s">
        <v>92</v>
      </c>
      <c r="C122" s="264">
        <f t="shared" si="21"/>
        <v>182.358</v>
      </c>
      <c r="D122" s="259"/>
      <c r="E122" s="259"/>
      <c r="F122" s="259"/>
      <c r="G122" s="264">
        <f t="shared" si="22"/>
        <v>182.358</v>
      </c>
      <c r="H122" s="259" t="s">
        <v>27</v>
      </c>
      <c r="I122" s="259">
        <f>(1199+130+1929+119)*1.2</f>
        <v>4052.4</v>
      </c>
      <c r="J122" s="259">
        <v>450</v>
      </c>
      <c r="K122" s="270">
        <f t="shared" si="11"/>
        <v>0.00120758250403282</v>
      </c>
      <c r="M122" s="273" t="s">
        <v>105</v>
      </c>
      <c r="N122" s="273" t="s">
        <v>101</v>
      </c>
      <c r="O122" s="275">
        <v>1678.856</v>
      </c>
      <c r="P122" s="282"/>
      <c r="Q122" s="282"/>
      <c r="R122" s="282"/>
    </row>
    <row r="123" s="246" customFormat="1" ht="18" customHeight="1" spans="1:11">
      <c r="A123" s="263"/>
      <c r="B123" s="258" t="s">
        <v>106</v>
      </c>
      <c r="C123" s="264">
        <f t="shared" si="21"/>
        <v>4.952</v>
      </c>
      <c r="D123" s="259"/>
      <c r="E123" s="259"/>
      <c r="F123" s="259"/>
      <c r="G123" s="264">
        <f t="shared" si="22"/>
        <v>4.952</v>
      </c>
      <c r="H123" s="259" t="s">
        <v>19</v>
      </c>
      <c r="I123" s="259">
        <v>1238</v>
      </c>
      <c r="J123" s="259">
        <v>40</v>
      </c>
      <c r="K123" s="270">
        <f t="shared" si="11"/>
        <v>3.27923565731723e-5</v>
      </c>
    </row>
    <row r="124" s="246" customFormat="1" ht="18" customHeight="1" spans="1:11">
      <c r="A124" s="263"/>
      <c r="B124" s="258" t="s">
        <v>95</v>
      </c>
      <c r="C124" s="264">
        <f t="shared" si="21"/>
        <v>131.78275</v>
      </c>
      <c r="D124" s="259"/>
      <c r="E124" s="259"/>
      <c r="F124" s="259"/>
      <c r="G124" s="264">
        <f t="shared" si="22"/>
        <v>131.78275</v>
      </c>
      <c r="H124" s="259" t="s">
        <v>27</v>
      </c>
      <c r="I124" s="259">
        <f>(16963+1387+27456+2115)*1.1</f>
        <v>52713.1</v>
      </c>
      <c r="J124" s="259">
        <v>25</v>
      </c>
      <c r="K124" s="270">
        <f t="shared" si="11"/>
        <v>0.000872671027502669</v>
      </c>
    </row>
    <row r="125" s="246" customFormat="1" ht="18" customHeight="1" spans="1:15">
      <c r="A125" s="263"/>
      <c r="B125" s="258" t="s">
        <v>107</v>
      </c>
      <c r="C125" s="264">
        <f t="shared" si="21"/>
        <v>134.728</v>
      </c>
      <c r="D125" s="259"/>
      <c r="E125" s="259"/>
      <c r="F125" s="259"/>
      <c r="G125" s="264">
        <f t="shared" si="22"/>
        <v>134.728</v>
      </c>
      <c r="H125" s="259" t="s">
        <v>27</v>
      </c>
      <c r="I125" s="259">
        <f>(1387+4424+129+2115+3973+220)*1.1</f>
        <v>13472.8</v>
      </c>
      <c r="J125" s="259">
        <v>100</v>
      </c>
      <c r="K125" s="270">
        <f t="shared" si="11"/>
        <v>0.000892174599432623</v>
      </c>
      <c r="O125" s="246">
        <f>670/1295</f>
        <v>0.517374517374517</v>
      </c>
    </row>
    <row r="126" s="246" customFormat="1" ht="18" customHeight="1" spans="1:11">
      <c r="A126" s="263"/>
      <c r="B126" s="258" t="s">
        <v>93</v>
      </c>
      <c r="C126" s="264">
        <f t="shared" si="21"/>
        <v>102.96</v>
      </c>
      <c r="D126" s="259"/>
      <c r="E126" s="259"/>
      <c r="F126" s="259"/>
      <c r="G126" s="264">
        <f t="shared" si="22"/>
        <v>102.96</v>
      </c>
      <c r="H126" s="259" t="s">
        <v>94</v>
      </c>
      <c r="I126" s="259">
        <f>234*1.1</f>
        <v>257.4</v>
      </c>
      <c r="J126" s="259">
        <v>4000</v>
      </c>
      <c r="K126" s="270">
        <f t="shared" si="11"/>
        <v>0.000681805539736231</v>
      </c>
    </row>
    <row r="127" s="246" customFormat="1" ht="18" customHeight="1" spans="1:11">
      <c r="A127" s="263"/>
      <c r="B127" s="258" t="s">
        <v>108</v>
      </c>
      <c r="C127" s="264">
        <f t="shared" si="21"/>
        <v>4.32</v>
      </c>
      <c r="D127" s="259"/>
      <c r="E127" s="259"/>
      <c r="F127" s="259"/>
      <c r="G127" s="264">
        <f t="shared" si="22"/>
        <v>4.32</v>
      </c>
      <c r="H127" s="259" t="s">
        <v>19</v>
      </c>
      <c r="I127" s="259">
        <v>72</v>
      </c>
      <c r="J127" s="259">
        <v>600</v>
      </c>
      <c r="K127" s="270">
        <f t="shared" si="11"/>
        <v>2.86072254434782e-5</v>
      </c>
    </row>
    <row r="128" s="246" customFormat="1" ht="42.75" customHeight="1" spans="1:11">
      <c r="A128" s="276">
        <v>7</v>
      </c>
      <c r="B128" s="258" t="s">
        <v>109</v>
      </c>
      <c r="C128" s="264">
        <f>SUM(C129:C130)</f>
        <v>4986</v>
      </c>
      <c r="D128" s="259"/>
      <c r="E128" s="259"/>
      <c r="F128" s="259"/>
      <c r="G128" s="264">
        <f t="shared" si="22"/>
        <v>4986</v>
      </c>
      <c r="H128" s="259" t="s">
        <v>19</v>
      </c>
      <c r="I128" s="259">
        <v>125</v>
      </c>
      <c r="J128" s="259">
        <f>G128*10000/I128</f>
        <v>398880</v>
      </c>
      <c r="K128" s="270">
        <f t="shared" si="11"/>
        <v>0.0330175060326811</v>
      </c>
    </row>
    <row r="129" s="246" customFormat="1" ht="18" customHeight="1" spans="1:11">
      <c r="A129" s="278"/>
      <c r="B129" s="258" t="s">
        <v>110</v>
      </c>
      <c r="C129" s="264">
        <f>I129*J129/10000</f>
        <v>1800</v>
      </c>
      <c r="D129" s="259"/>
      <c r="E129" s="259"/>
      <c r="F129" s="259"/>
      <c r="G129" s="264">
        <f t="shared" si="22"/>
        <v>1800</v>
      </c>
      <c r="H129" s="259" t="s">
        <v>65</v>
      </c>
      <c r="I129" s="259">
        <v>2250</v>
      </c>
      <c r="J129" s="259">
        <v>8000</v>
      </c>
      <c r="K129" s="270">
        <f t="shared" si="11"/>
        <v>0.0119196772681159</v>
      </c>
    </row>
    <row r="130" s="246" customFormat="1" ht="18" customHeight="1" spans="1:11">
      <c r="A130" s="280"/>
      <c r="B130" s="258" t="s">
        <v>111</v>
      </c>
      <c r="C130" s="264">
        <f>I130*J130/10000</f>
        <v>3186</v>
      </c>
      <c r="D130" s="259"/>
      <c r="E130" s="259"/>
      <c r="F130" s="259"/>
      <c r="G130" s="264">
        <f t="shared" si="22"/>
        <v>3186</v>
      </c>
      <c r="H130" s="259" t="s">
        <v>65</v>
      </c>
      <c r="I130" s="259">
        <v>5310</v>
      </c>
      <c r="J130" s="259">
        <v>6000</v>
      </c>
      <c r="K130" s="270">
        <f t="shared" si="11"/>
        <v>0.0210978287645652</v>
      </c>
    </row>
    <row r="131" s="246" customFormat="1" ht="18" customHeight="1" spans="1:11">
      <c r="A131" s="280">
        <v>8</v>
      </c>
      <c r="B131" s="258" t="s">
        <v>112</v>
      </c>
      <c r="C131" s="266">
        <v>171</v>
      </c>
      <c r="D131" s="266"/>
      <c r="E131" s="266"/>
      <c r="F131" s="266"/>
      <c r="G131" s="266">
        <f t="shared" si="22"/>
        <v>171</v>
      </c>
      <c r="H131" s="266" t="s">
        <v>17</v>
      </c>
      <c r="I131" s="265" t="s">
        <v>113</v>
      </c>
      <c r="J131" s="271"/>
      <c r="K131" s="270">
        <f t="shared" si="11"/>
        <v>0.00113236934047101</v>
      </c>
    </row>
    <row r="132" s="246" customFormat="1" ht="18" customHeight="1" spans="1:11">
      <c r="A132" s="280">
        <v>9</v>
      </c>
      <c r="B132" s="258" t="s">
        <v>114</v>
      </c>
      <c r="C132" s="266">
        <v>175</v>
      </c>
      <c r="D132" s="266"/>
      <c r="E132" s="266"/>
      <c r="F132" s="266"/>
      <c r="G132" s="266">
        <f t="shared" si="22"/>
        <v>175</v>
      </c>
      <c r="H132" s="266" t="s">
        <v>17</v>
      </c>
      <c r="I132" s="265" t="s">
        <v>113</v>
      </c>
      <c r="J132" s="271"/>
      <c r="K132" s="270">
        <f t="shared" si="11"/>
        <v>0.00115885751217794</v>
      </c>
    </row>
    <row r="133" s="246" customFormat="1" ht="18" customHeight="1" spans="1:15">
      <c r="A133" s="289" t="s">
        <v>115</v>
      </c>
      <c r="B133" s="290" t="s">
        <v>116</v>
      </c>
      <c r="C133" s="266"/>
      <c r="D133" s="266"/>
      <c r="E133" s="266"/>
      <c r="F133" s="266" t="e">
        <f>F134+F136+F137+F141+F145+F148+F153+F154+F155+F156+F157+F129+F158</f>
        <v>#REF!</v>
      </c>
      <c r="G133" s="266" t="e">
        <f t="shared" si="22"/>
        <v>#REF!</v>
      </c>
      <c r="H133" s="266" t="s">
        <v>17</v>
      </c>
      <c r="I133" s="265" t="s">
        <v>113</v>
      </c>
      <c r="J133" s="271"/>
      <c r="K133" s="270" t="e">
        <f t="shared" si="11"/>
        <v>#REF!</v>
      </c>
      <c r="M133" s="246" t="e">
        <f>#REF!*1.2</f>
        <v>#REF!</v>
      </c>
      <c r="O133" s="246">
        <f>129172*O125</f>
        <v>66830.3011583012</v>
      </c>
    </row>
    <row r="134" s="246" customFormat="1" ht="18" customHeight="1" spans="1:15">
      <c r="A134" s="291" t="s">
        <v>117</v>
      </c>
      <c r="B134" s="290" t="s">
        <v>118</v>
      </c>
      <c r="C134" s="266"/>
      <c r="D134" s="266"/>
      <c r="E134" s="266"/>
      <c r="F134" s="266">
        <f>F135</f>
        <v>19175</v>
      </c>
      <c r="G134" s="266">
        <f t="shared" si="22"/>
        <v>19175</v>
      </c>
      <c r="H134" s="266" t="s">
        <v>17</v>
      </c>
      <c r="I134" s="265"/>
      <c r="J134" s="271"/>
      <c r="K134" s="270">
        <f t="shared" ref="K134:K163" si="23">G134/151010.8</f>
        <v>0.126977673120068</v>
      </c>
      <c r="M134" s="246">
        <f>19*5/2</f>
        <v>47.5</v>
      </c>
      <c r="N134" s="246">
        <f>M134*669.747</f>
        <v>31812.9825</v>
      </c>
      <c r="O134" s="246">
        <f>N134*1.2</f>
        <v>38175.579</v>
      </c>
    </row>
    <row r="135" s="246" customFormat="1" ht="18" customHeight="1" spans="1:15">
      <c r="A135" s="291" t="s">
        <v>119</v>
      </c>
      <c r="B135" s="290" t="s">
        <v>120</v>
      </c>
      <c r="C135" s="266"/>
      <c r="D135" s="266"/>
      <c r="E135" s="266"/>
      <c r="F135" s="266">
        <v>19175</v>
      </c>
      <c r="G135" s="266">
        <f t="shared" si="22"/>
        <v>19175</v>
      </c>
      <c r="H135" s="266" t="s">
        <v>17</v>
      </c>
      <c r="I135" s="265"/>
      <c r="J135" s="271"/>
      <c r="K135" s="270">
        <f t="shared" si="23"/>
        <v>0.126977673120068</v>
      </c>
      <c r="M135" s="246">
        <f>M134-3*3.2</f>
        <v>37.9</v>
      </c>
      <c r="N135" s="246">
        <f>M135*669.747</f>
        <v>25383.4113</v>
      </c>
      <c r="O135" s="246">
        <f>N135*1.2</f>
        <v>30460.09356</v>
      </c>
    </row>
    <row r="136" s="246" customFormat="1" customHeight="1" spans="1:11">
      <c r="A136" s="291" t="s">
        <v>121</v>
      </c>
      <c r="B136" s="292" t="s">
        <v>122</v>
      </c>
      <c r="C136" s="266"/>
      <c r="D136" s="266"/>
      <c r="E136" s="266"/>
      <c r="F136" s="266" t="e">
        <f>(G5+G137+G141+G145+G148+G153+G154+G155+G156+G157+G158)*0.015</f>
        <v>#REF!</v>
      </c>
      <c r="G136" s="266" t="e">
        <f t="shared" si="22"/>
        <v>#REF!</v>
      </c>
      <c r="H136" s="266" t="s">
        <v>17</v>
      </c>
      <c r="I136" s="266"/>
      <c r="J136" s="266"/>
      <c r="K136" s="270" t="e">
        <f t="shared" si="23"/>
        <v>#REF!</v>
      </c>
    </row>
    <row r="137" s="246" customFormat="1" ht="18" customHeight="1" spans="1:11">
      <c r="A137" s="291" t="s">
        <v>123</v>
      </c>
      <c r="B137" s="292" t="s">
        <v>124</v>
      </c>
      <c r="C137" s="266"/>
      <c r="D137" s="266"/>
      <c r="E137" s="266"/>
      <c r="F137" s="266">
        <f>F138+F139+F140</f>
        <v>204.491</v>
      </c>
      <c r="G137" s="266">
        <f t="shared" si="22"/>
        <v>204.491</v>
      </c>
      <c r="H137" s="266" t="s">
        <v>17</v>
      </c>
      <c r="I137" s="266" t="s">
        <v>113</v>
      </c>
      <c r="J137" s="266"/>
      <c r="K137" s="270">
        <f t="shared" si="23"/>
        <v>0.00135414818013016</v>
      </c>
    </row>
    <row r="138" s="246" customFormat="1" ht="18" customHeight="1" spans="1:11">
      <c r="A138" s="291" t="s">
        <v>125</v>
      </c>
      <c r="B138" s="292" t="s">
        <v>126</v>
      </c>
      <c r="C138" s="266"/>
      <c r="D138" s="266"/>
      <c r="E138" s="266"/>
      <c r="F138" s="266">
        <f>61.61+20.53*0.7</f>
        <v>75.981</v>
      </c>
      <c r="G138" s="266">
        <f t="shared" si="22"/>
        <v>75.981</v>
      </c>
      <c r="H138" s="266" t="s">
        <v>17</v>
      </c>
      <c r="I138" s="266"/>
      <c r="J138" s="266"/>
      <c r="K138" s="270">
        <f t="shared" si="23"/>
        <v>0.000503149443615953</v>
      </c>
    </row>
    <row r="139" s="246" customFormat="1" ht="18" customHeight="1" spans="1:11">
      <c r="A139" s="291" t="s">
        <v>127</v>
      </c>
      <c r="B139" s="292" t="s">
        <v>128</v>
      </c>
      <c r="C139" s="266"/>
      <c r="D139" s="266"/>
      <c r="E139" s="266"/>
      <c r="F139" s="266">
        <v>67.39</v>
      </c>
      <c r="G139" s="266">
        <f t="shared" si="22"/>
        <v>67.39</v>
      </c>
      <c r="H139" s="266" t="s">
        <v>17</v>
      </c>
      <c r="I139" s="266"/>
      <c r="J139" s="266"/>
      <c r="K139" s="270">
        <f t="shared" si="23"/>
        <v>0.000446259472832407</v>
      </c>
    </row>
    <row r="140" s="246" customFormat="1" ht="33" customHeight="1" spans="1:11">
      <c r="A140" s="291" t="s">
        <v>129</v>
      </c>
      <c r="B140" s="292" t="s">
        <v>130</v>
      </c>
      <c r="C140" s="266"/>
      <c r="D140" s="266"/>
      <c r="E140" s="266"/>
      <c r="F140" s="266">
        <f>30.4+30.72</f>
        <v>61.12</v>
      </c>
      <c r="G140" s="266">
        <f t="shared" si="22"/>
        <v>61.12</v>
      </c>
      <c r="H140" s="266" t="s">
        <v>17</v>
      </c>
      <c r="I140" s="266"/>
      <c r="J140" s="266"/>
      <c r="K140" s="270">
        <f t="shared" si="23"/>
        <v>0.000404739263681803</v>
      </c>
    </row>
    <row r="141" s="246" customFormat="1" ht="18" customHeight="1" spans="1:11">
      <c r="A141" s="291" t="s">
        <v>131</v>
      </c>
      <c r="B141" s="292" t="s">
        <v>132</v>
      </c>
      <c r="C141" s="266"/>
      <c r="D141" s="266"/>
      <c r="E141" s="266"/>
      <c r="F141" s="266" t="e">
        <f>F142+F143+F144</f>
        <v>#REF!</v>
      </c>
      <c r="G141" s="266" t="e">
        <f t="shared" si="22"/>
        <v>#REF!</v>
      </c>
      <c r="H141" s="266" t="s">
        <v>17</v>
      </c>
      <c r="I141" s="266"/>
      <c r="J141" s="266"/>
      <c r="K141" s="270" t="e">
        <f t="shared" si="23"/>
        <v>#REF!</v>
      </c>
    </row>
    <row r="142" s="246" customFormat="1" ht="18" customHeight="1" spans="1:11">
      <c r="A142" s="291" t="s">
        <v>133</v>
      </c>
      <c r="B142" s="290" t="s">
        <v>134</v>
      </c>
      <c r="C142" s="266"/>
      <c r="D142" s="266"/>
      <c r="E142" s="266"/>
      <c r="F142" s="266" t="e">
        <f>第二部分计算!E21</f>
        <v>#REF!</v>
      </c>
      <c r="G142" s="266">
        <v>806.5313649993</v>
      </c>
      <c r="H142" s="266" t="s">
        <v>17</v>
      </c>
      <c r="I142" s="266"/>
      <c r="J142" s="266"/>
      <c r="K142" s="270">
        <f t="shared" si="23"/>
        <v>0.00534088532078037</v>
      </c>
    </row>
    <row r="143" s="246" customFormat="1" ht="18" customHeight="1" spans="1:11">
      <c r="A143" s="291" t="s">
        <v>135</v>
      </c>
      <c r="B143" s="290" t="s">
        <v>136</v>
      </c>
      <c r="C143" s="266"/>
      <c r="D143" s="266"/>
      <c r="E143" s="266"/>
      <c r="F143" s="266" t="e">
        <f>第二部分计算!E22</f>
        <v>#REF!</v>
      </c>
      <c r="G143" s="266" t="e">
        <f t="shared" si="22"/>
        <v>#REF!</v>
      </c>
      <c r="H143" s="266" t="s">
        <v>17</v>
      </c>
      <c r="I143" s="266"/>
      <c r="J143" s="266"/>
      <c r="K143" s="270" t="e">
        <f t="shared" si="23"/>
        <v>#REF!</v>
      </c>
    </row>
    <row r="144" s="246" customFormat="1" ht="18" customHeight="1" spans="1:13">
      <c r="A144" s="291" t="s">
        <v>137</v>
      </c>
      <c r="B144" s="292" t="s">
        <v>138</v>
      </c>
      <c r="C144" s="266"/>
      <c r="D144" s="266"/>
      <c r="E144" s="266"/>
      <c r="F144" s="266">
        <v>155.76</v>
      </c>
      <c r="G144" s="266">
        <f t="shared" si="22"/>
        <v>155.76</v>
      </c>
      <c r="H144" s="266" t="s">
        <v>17</v>
      </c>
      <c r="I144" s="266"/>
      <c r="J144" s="266"/>
      <c r="K144" s="270">
        <f t="shared" si="23"/>
        <v>0.00103144940626763</v>
      </c>
      <c r="M144" s="286" t="e">
        <f>#REF!+C5</f>
        <v>#REF!</v>
      </c>
    </row>
    <row r="145" s="246" customFormat="1" ht="18" customHeight="1" spans="1:11">
      <c r="A145" s="291" t="s">
        <v>139</v>
      </c>
      <c r="B145" s="292" t="s">
        <v>140</v>
      </c>
      <c r="C145" s="266"/>
      <c r="D145" s="266"/>
      <c r="E145" s="266"/>
      <c r="F145" s="266">
        <f>F146+F147</f>
        <v>1583.43</v>
      </c>
      <c r="G145" s="266">
        <f t="shared" si="22"/>
        <v>1583.43</v>
      </c>
      <c r="H145" s="266" t="s">
        <v>17</v>
      </c>
      <c r="I145" s="266"/>
      <c r="J145" s="266"/>
      <c r="K145" s="270">
        <f t="shared" si="23"/>
        <v>0.0104855414314738</v>
      </c>
    </row>
    <row r="146" s="246" customFormat="1" ht="18" customHeight="1" spans="1:11">
      <c r="A146" s="291" t="s">
        <v>141</v>
      </c>
      <c r="B146" s="290" t="s">
        <v>142</v>
      </c>
      <c r="C146" s="266"/>
      <c r="D146" s="266"/>
      <c r="E146" s="266"/>
      <c r="F146" s="266">
        <v>1439.43</v>
      </c>
      <c r="G146" s="266">
        <f t="shared" si="22"/>
        <v>1439.43</v>
      </c>
      <c r="H146" s="266" t="s">
        <v>17</v>
      </c>
      <c r="I146" s="266"/>
      <c r="J146" s="266"/>
      <c r="K146" s="270">
        <f t="shared" si="23"/>
        <v>0.0095319672500245</v>
      </c>
    </row>
    <row r="147" s="246" customFormat="1" ht="18" customHeight="1" spans="1:11">
      <c r="A147" s="291" t="s">
        <v>143</v>
      </c>
      <c r="B147" s="292" t="s">
        <v>144</v>
      </c>
      <c r="C147" s="266"/>
      <c r="D147" s="266"/>
      <c r="E147" s="266"/>
      <c r="F147" s="266">
        <v>144</v>
      </c>
      <c r="G147" s="266">
        <f t="shared" si="22"/>
        <v>144</v>
      </c>
      <c r="H147" s="266" t="s">
        <v>17</v>
      </c>
      <c r="I147" s="266"/>
      <c r="J147" s="266"/>
      <c r="K147" s="270">
        <f t="shared" si="23"/>
        <v>0.000953574181449274</v>
      </c>
    </row>
    <row r="148" s="246" customFormat="1" ht="18" customHeight="1" spans="1:11">
      <c r="A148" s="291" t="s">
        <v>145</v>
      </c>
      <c r="B148" s="292" t="s">
        <v>146</v>
      </c>
      <c r="C148" s="266"/>
      <c r="D148" s="266"/>
      <c r="E148" s="266"/>
      <c r="F148" s="266" t="e">
        <f>F149+F150+F151+F152</f>
        <v>#REF!</v>
      </c>
      <c r="G148" s="266" t="e">
        <f t="shared" si="22"/>
        <v>#REF!</v>
      </c>
      <c r="H148" s="266" t="s">
        <v>17</v>
      </c>
      <c r="I148" s="266"/>
      <c r="J148" s="266"/>
      <c r="K148" s="270" t="e">
        <f t="shared" si="23"/>
        <v>#REF!</v>
      </c>
    </row>
    <row r="149" s="246" customFormat="1" ht="18" customHeight="1" spans="1:11">
      <c r="A149" s="291" t="s">
        <v>147</v>
      </c>
      <c r="B149" s="293" t="s">
        <v>148</v>
      </c>
      <c r="C149" s="266"/>
      <c r="D149" s="266"/>
      <c r="E149" s="266"/>
      <c r="F149" s="266" t="e">
        <f>#REF!</f>
        <v>#REF!</v>
      </c>
      <c r="G149" s="266" t="e">
        <f t="shared" si="22"/>
        <v>#REF!</v>
      </c>
      <c r="H149" s="266" t="s">
        <v>17</v>
      </c>
      <c r="I149" s="266"/>
      <c r="J149" s="266"/>
      <c r="K149" s="270" t="e">
        <f t="shared" si="23"/>
        <v>#REF!</v>
      </c>
    </row>
    <row r="150" s="246" customFormat="1" ht="18" customHeight="1" spans="1:11">
      <c r="A150" s="291" t="s">
        <v>149</v>
      </c>
      <c r="B150" s="292" t="s">
        <v>150</v>
      </c>
      <c r="C150" s="266"/>
      <c r="D150" s="266"/>
      <c r="E150" s="266"/>
      <c r="F150" s="266" t="e">
        <f>第二部分计算!E33+#REF!</f>
        <v>#REF!</v>
      </c>
      <c r="G150" s="266" t="e">
        <f t="shared" si="22"/>
        <v>#REF!</v>
      </c>
      <c r="H150" s="266" t="s">
        <v>17</v>
      </c>
      <c r="I150" s="266"/>
      <c r="J150" s="266"/>
      <c r="K150" s="270" t="e">
        <f t="shared" si="23"/>
        <v>#REF!</v>
      </c>
    </row>
    <row r="151" s="246" customFormat="1" ht="18" customHeight="1" spans="1:11">
      <c r="A151" s="291" t="s">
        <v>151</v>
      </c>
      <c r="B151" s="292" t="s">
        <v>152</v>
      </c>
      <c r="C151" s="266"/>
      <c r="D151" s="266"/>
      <c r="E151" s="266"/>
      <c r="F151" s="266">
        <f>G5*0.007</f>
        <v>708.136944374387</v>
      </c>
      <c r="G151" s="266">
        <f t="shared" si="22"/>
        <v>708.136944374387</v>
      </c>
      <c r="H151" s="266" t="s">
        <v>17</v>
      </c>
      <c r="I151" s="266"/>
      <c r="J151" s="266"/>
      <c r="K151" s="270">
        <f t="shared" si="23"/>
        <v>0.00468931324365136</v>
      </c>
    </row>
    <row r="152" s="246" customFormat="1" customHeight="1" spans="1:11">
      <c r="A152" s="291" t="s">
        <v>153</v>
      </c>
      <c r="B152" s="292" t="s">
        <v>154</v>
      </c>
      <c r="C152" s="266"/>
      <c r="D152" s="266"/>
      <c r="E152" s="266"/>
      <c r="F152" s="266" t="e">
        <f>第二部分计算!E36</f>
        <v>#REF!</v>
      </c>
      <c r="G152" s="266" t="e">
        <f t="shared" si="22"/>
        <v>#REF!</v>
      </c>
      <c r="H152" s="266" t="s">
        <v>17</v>
      </c>
      <c r="I152" s="266"/>
      <c r="J152" s="266"/>
      <c r="K152" s="270" t="e">
        <f t="shared" si="23"/>
        <v>#REF!</v>
      </c>
    </row>
    <row r="153" s="246" customFormat="1" customHeight="1" spans="1:14">
      <c r="A153" s="291" t="s">
        <v>155</v>
      </c>
      <c r="B153" s="292" t="s">
        <v>156</v>
      </c>
      <c r="C153" s="266"/>
      <c r="D153" s="266"/>
      <c r="E153" s="266"/>
      <c r="F153" s="266" t="e">
        <f>第二部分计算!E28</f>
        <v>#REF!</v>
      </c>
      <c r="G153" s="266" t="e">
        <f t="shared" si="22"/>
        <v>#REF!</v>
      </c>
      <c r="H153" s="266" t="s">
        <v>17</v>
      </c>
      <c r="I153" s="266"/>
      <c r="J153" s="266"/>
      <c r="K153" s="270" t="e">
        <f t="shared" si="23"/>
        <v>#REF!</v>
      </c>
      <c r="M153" s="286" t="e">
        <f>#REF!-#REF!</f>
        <v>#REF!</v>
      </c>
      <c r="N153" s="246">
        <v>124009.81</v>
      </c>
    </row>
    <row r="154" s="246" customFormat="1" customHeight="1" spans="1:14">
      <c r="A154" s="291" t="s">
        <v>157</v>
      </c>
      <c r="B154" s="292" t="s">
        <v>158</v>
      </c>
      <c r="C154" s="266"/>
      <c r="D154" s="266"/>
      <c r="E154" s="266"/>
      <c r="F154" s="266" t="e">
        <f>第二部分计算!E26</f>
        <v>#REF!</v>
      </c>
      <c r="G154" s="266" t="e">
        <f t="shared" si="22"/>
        <v>#REF!</v>
      </c>
      <c r="H154" s="266" t="s">
        <v>17</v>
      </c>
      <c r="I154" s="266"/>
      <c r="J154" s="266"/>
      <c r="K154" s="270" t="e">
        <f t="shared" si="23"/>
        <v>#REF!</v>
      </c>
      <c r="N154" s="246">
        <f>N153*0.015</f>
        <v>1860.14715</v>
      </c>
    </row>
    <row r="155" s="246" customFormat="1" customHeight="1" spans="1:11">
      <c r="A155" s="291" t="s">
        <v>159</v>
      </c>
      <c r="B155" s="292" t="s">
        <v>160</v>
      </c>
      <c r="C155" s="266"/>
      <c r="D155" s="266"/>
      <c r="E155" s="266"/>
      <c r="F155" s="266">
        <v>1600</v>
      </c>
      <c r="G155" s="266">
        <f t="shared" si="22"/>
        <v>1600</v>
      </c>
      <c r="H155" s="266" t="s">
        <v>17</v>
      </c>
      <c r="I155" s="266"/>
      <c r="J155" s="266"/>
      <c r="K155" s="270">
        <f t="shared" si="23"/>
        <v>0.0105952686827697</v>
      </c>
    </row>
    <row r="156" s="246" customFormat="1" customHeight="1" spans="1:11">
      <c r="A156" s="291" t="s">
        <v>161</v>
      </c>
      <c r="B156" s="292" t="s">
        <v>162</v>
      </c>
      <c r="C156" s="266"/>
      <c r="D156" s="266"/>
      <c r="E156" s="266"/>
      <c r="F156" s="266">
        <v>620</v>
      </c>
      <c r="G156" s="266">
        <f t="shared" si="22"/>
        <v>620</v>
      </c>
      <c r="H156" s="266" t="s">
        <v>17</v>
      </c>
      <c r="I156" s="266"/>
      <c r="J156" s="266"/>
      <c r="K156" s="270">
        <f t="shared" si="23"/>
        <v>0.00410566661457326</v>
      </c>
    </row>
    <row r="157" s="246" customFormat="1" customHeight="1" spans="1:11">
      <c r="A157" s="291" t="s">
        <v>163</v>
      </c>
      <c r="B157" s="292" t="s">
        <v>164</v>
      </c>
      <c r="C157" s="266"/>
      <c r="D157" s="266"/>
      <c r="E157" s="266"/>
      <c r="F157" s="266" t="e">
        <f>第二部分计算!E27</f>
        <v>#REF!</v>
      </c>
      <c r="G157" s="266" t="e">
        <f t="shared" si="22"/>
        <v>#REF!</v>
      </c>
      <c r="H157" s="266" t="s">
        <v>17</v>
      </c>
      <c r="I157" s="266"/>
      <c r="J157" s="266"/>
      <c r="K157" s="270" t="e">
        <f t="shared" si="23"/>
        <v>#REF!</v>
      </c>
    </row>
    <row r="158" s="246" customFormat="1" customHeight="1" spans="1:11">
      <c r="A158" s="291" t="s">
        <v>165</v>
      </c>
      <c r="B158" s="292" t="s">
        <v>166</v>
      </c>
      <c r="C158" s="266"/>
      <c r="D158" s="266"/>
      <c r="E158" s="266"/>
      <c r="F158" s="266">
        <v>1500</v>
      </c>
      <c r="G158" s="266">
        <f t="shared" si="22"/>
        <v>1500</v>
      </c>
      <c r="H158" s="266" t="s">
        <v>17</v>
      </c>
      <c r="I158" s="266"/>
      <c r="J158" s="266"/>
      <c r="K158" s="270">
        <f t="shared" si="23"/>
        <v>0.0099330643900966</v>
      </c>
    </row>
    <row r="159" s="246" customFormat="1" customHeight="1" spans="1:11">
      <c r="A159" s="289" t="s">
        <v>167</v>
      </c>
      <c r="B159" s="290" t="s">
        <v>168</v>
      </c>
      <c r="C159" s="266"/>
      <c r="D159" s="266"/>
      <c r="E159" s="266"/>
      <c r="F159" s="266"/>
      <c r="G159" s="266" t="e">
        <f>G160+G161</f>
        <v>#REF!</v>
      </c>
      <c r="H159" s="266" t="s">
        <v>17</v>
      </c>
      <c r="I159" s="266"/>
      <c r="J159" s="266"/>
      <c r="K159" s="270" t="e">
        <f t="shared" si="23"/>
        <v>#REF!</v>
      </c>
    </row>
    <row r="160" s="246" customFormat="1" customHeight="1" spans="1:11">
      <c r="A160" s="289" t="s">
        <v>117</v>
      </c>
      <c r="B160" s="290" t="s">
        <v>169</v>
      </c>
      <c r="C160" s="266"/>
      <c r="D160" s="266"/>
      <c r="E160" s="266"/>
      <c r="F160" s="266"/>
      <c r="G160" s="266" t="e">
        <f>(G5+G133)*3%</f>
        <v>#REF!</v>
      </c>
      <c r="H160" s="266" t="s">
        <v>17</v>
      </c>
      <c r="I160" s="266"/>
      <c r="J160" s="266"/>
      <c r="K160" s="270" t="e">
        <f t="shared" si="23"/>
        <v>#REF!</v>
      </c>
    </row>
    <row r="161" s="246" customFormat="1" customHeight="1" spans="1:11">
      <c r="A161" s="289" t="s">
        <v>121</v>
      </c>
      <c r="B161" s="290" t="s">
        <v>170</v>
      </c>
      <c r="C161" s="266"/>
      <c r="D161" s="266"/>
      <c r="E161" s="266"/>
      <c r="F161" s="266"/>
      <c r="G161" s="266" t="e">
        <f>(G5+G133)*0.05</f>
        <v>#REF!</v>
      </c>
      <c r="H161" s="266" t="s">
        <v>17</v>
      </c>
      <c r="I161" s="266"/>
      <c r="J161" s="266"/>
      <c r="K161" s="270" t="e">
        <f t="shared" si="23"/>
        <v>#REF!</v>
      </c>
    </row>
    <row r="162" s="244" customFormat="1" customHeight="1" spans="1:11">
      <c r="A162" s="261" t="s">
        <v>171</v>
      </c>
      <c r="B162" s="258" t="s">
        <v>172</v>
      </c>
      <c r="C162" s="259"/>
      <c r="D162" s="259"/>
      <c r="E162" s="259"/>
      <c r="F162" s="259"/>
      <c r="G162" s="259">
        <v>6630.82</v>
      </c>
      <c r="H162" s="259" t="s">
        <v>17</v>
      </c>
      <c r="I162" s="259"/>
      <c r="J162" s="259"/>
      <c r="K162" s="270">
        <f t="shared" si="23"/>
        <v>0.0439095746794269</v>
      </c>
    </row>
    <row r="163" s="244" customFormat="1" customHeight="1" spans="1:11">
      <c r="A163" s="294" t="s">
        <v>173</v>
      </c>
      <c r="B163" s="295"/>
      <c r="C163" s="259"/>
      <c r="D163" s="259"/>
      <c r="E163" s="259"/>
      <c r="F163" s="259"/>
      <c r="G163" s="259" t="e">
        <f>(G5+G133+G159+G162)</f>
        <v>#REF!</v>
      </c>
      <c r="H163" s="259" t="s">
        <v>17</v>
      </c>
      <c r="I163" s="259"/>
      <c r="J163" s="259"/>
      <c r="K163" s="270" t="e">
        <f t="shared" si="23"/>
        <v>#REF!</v>
      </c>
    </row>
    <row r="164" s="244" customFormat="1" customHeight="1" spans="1:11">
      <c r="A164" s="261" t="s">
        <v>174</v>
      </c>
      <c r="B164" s="258" t="s">
        <v>175</v>
      </c>
      <c r="C164" s="259"/>
      <c r="D164" s="259"/>
      <c r="E164" s="259"/>
      <c r="F164" s="259"/>
      <c r="G164" s="259">
        <v>17573.09</v>
      </c>
      <c r="H164" s="259" t="s">
        <v>17</v>
      </c>
      <c r="I164" s="259"/>
      <c r="J164" s="259"/>
      <c r="K164" s="270"/>
    </row>
    <row r="166" customHeight="1" spans="10:10">
      <c r="J166" s="2" t="s">
        <v>176</v>
      </c>
    </row>
    <row r="167" customHeight="1" spans="7:10">
      <c r="G167" s="296"/>
      <c r="J167" s="2" t="s">
        <v>176</v>
      </c>
    </row>
  </sheetData>
  <mergeCells count="20">
    <mergeCell ref="A1:K1"/>
    <mergeCell ref="A2:K2"/>
    <mergeCell ref="C3:G3"/>
    <mergeCell ref="H3:J3"/>
    <mergeCell ref="A163:B163"/>
    <mergeCell ref="A3:A4"/>
    <mergeCell ref="A6:A40"/>
    <mergeCell ref="A41:A72"/>
    <mergeCell ref="A73:A101"/>
    <mergeCell ref="A102:A109"/>
    <mergeCell ref="A110:A118"/>
    <mergeCell ref="A119:A127"/>
    <mergeCell ref="A128:A130"/>
    <mergeCell ref="B3:B4"/>
    <mergeCell ref="B6:B7"/>
    <mergeCell ref="B41:B42"/>
    <mergeCell ref="B73:B74"/>
    <mergeCell ref="B110:B111"/>
    <mergeCell ref="B119:B120"/>
    <mergeCell ref="K3:K4"/>
  </mergeCells>
  <conditionalFormatting sqref="B144:B145 B136:B141 B147:B158">
    <cfRule type="cellIs" dxfId="0" priority="6" stopIfTrue="1" operator="equal">
      <formula>0</formula>
    </cfRule>
  </conditionalFormatting>
  <printOptions horizontalCentered="1"/>
  <pageMargins left="0.9" right="0.309027777777778" top="0.55" bottom="0.55" header="0.11875" footer="0.11875"/>
  <pageSetup paperSize="8" scale="38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8"/>
  <sheetViews>
    <sheetView tabSelected="1" workbookViewId="0">
      <pane xSplit="2" ySplit="5" topLeftCell="C6" activePane="bottomRight" state="frozen"/>
      <selection/>
      <selection pane="topRight"/>
      <selection pane="bottomLeft"/>
      <selection pane="bottomRight" activeCell="D8" sqref="D8"/>
    </sheetView>
  </sheetViews>
  <sheetFormatPr defaultColWidth="9" defaultRowHeight="18" customHeight="1"/>
  <cols>
    <col min="1" max="1" width="7.3" style="190" customWidth="1"/>
    <col min="2" max="2" width="39.625" style="190" customWidth="1"/>
    <col min="3" max="3" width="12.625" style="191" customWidth="1"/>
    <col min="4" max="5" width="9.4" style="191" customWidth="1"/>
    <col min="6" max="6" width="9.4" style="190" customWidth="1"/>
    <col min="7" max="7" width="12" style="191" customWidth="1"/>
    <col min="8" max="8" width="7.4" style="190" customWidth="1"/>
    <col min="9" max="9" width="9.6" style="190" customWidth="1"/>
    <col min="10" max="10" width="11.5" style="190" customWidth="1"/>
    <col min="11" max="11" width="9.25" style="188"/>
    <col min="12" max="12" width="10.1" style="188"/>
    <col min="13" max="16379" width="9" style="188"/>
    <col min="16380" max="16384" width="9" style="192"/>
  </cols>
  <sheetData>
    <row r="1" s="188" customFormat="1" ht="28.8" customHeight="1" spans="1:10">
      <c r="A1" s="193" t="s">
        <v>177</v>
      </c>
      <c r="B1" s="193"/>
      <c r="C1" s="193"/>
      <c r="D1" s="193"/>
      <c r="E1" s="193"/>
      <c r="F1" s="193"/>
      <c r="G1" s="193"/>
      <c r="H1" s="193"/>
      <c r="I1" s="226"/>
      <c r="J1" s="190"/>
    </row>
    <row r="2" s="188" customFormat="1" ht="54" customHeight="1" spans="1:10">
      <c r="A2" s="194" t="s">
        <v>178</v>
      </c>
      <c r="B2" s="194"/>
      <c r="C2" s="194"/>
      <c r="D2" s="194"/>
      <c r="E2" s="194"/>
      <c r="F2" s="194"/>
      <c r="G2" s="194"/>
      <c r="H2" s="194"/>
      <c r="I2" s="194"/>
      <c r="J2" s="190"/>
    </row>
    <row r="3" s="188" customFormat="1" customHeight="1" spans="1:11">
      <c r="A3" s="195" t="s">
        <v>2</v>
      </c>
      <c r="B3" s="196" t="s">
        <v>179</v>
      </c>
      <c r="C3" s="197" t="s">
        <v>180</v>
      </c>
      <c r="D3" s="198"/>
      <c r="E3" s="198"/>
      <c r="F3" s="198"/>
      <c r="G3" s="198"/>
      <c r="H3" s="198"/>
      <c r="I3" s="198"/>
      <c r="J3" s="198"/>
      <c r="K3" s="227"/>
    </row>
    <row r="4" s="188" customFormat="1" customHeight="1" spans="1:11">
      <c r="A4" s="195"/>
      <c r="B4" s="196"/>
      <c r="C4" s="195" t="s">
        <v>181</v>
      </c>
      <c r="D4" s="195"/>
      <c r="E4" s="195"/>
      <c r="F4" s="195"/>
      <c r="G4" s="195"/>
      <c r="H4" s="195" t="s">
        <v>5</v>
      </c>
      <c r="I4" s="195"/>
      <c r="J4" s="195"/>
      <c r="K4" s="228" t="s">
        <v>182</v>
      </c>
    </row>
    <row r="5" s="188" customFormat="1" customHeight="1" spans="1:11">
      <c r="A5" s="195"/>
      <c r="B5" s="196"/>
      <c r="C5" s="195" t="s">
        <v>183</v>
      </c>
      <c r="D5" s="195" t="s">
        <v>184</v>
      </c>
      <c r="E5" s="195" t="s">
        <v>185</v>
      </c>
      <c r="F5" s="195" t="s">
        <v>10</v>
      </c>
      <c r="G5" s="195" t="s">
        <v>186</v>
      </c>
      <c r="H5" s="195" t="s">
        <v>187</v>
      </c>
      <c r="I5" s="229" t="s">
        <v>188</v>
      </c>
      <c r="J5" s="229" t="s">
        <v>189</v>
      </c>
      <c r="K5" s="230"/>
    </row>
    <row r="6" s="189" customFormat="1" customHeight="1" spans="1:11">
      <c r="A6" s="199" t="s">
        <v>15</v>
      </c>
      <c r="B6" s="200" t="s">
        <v>190</v>
      </c>
      <c r="C6" s="201"/>
      <c r="D6" s="201"/>
      <c r="E6" s="201"/>
      <c r="F6" s="201"/>
      <c r="G6" s="202"/>
      <c r="H6" s="203" t="s">
        <v>54</v>
      </c>
      <c r="I6" s="231">
        <v>1</v>
      </c>
      <c r="J6" s="232">
        <v>1</v>
      </c>
      <c r="K6" s="233" t="e">
        <f>(G6/$G$48)</f>
        <v>#DIV/0!</v>
      </c>
    </row>
    <row r="7" s="189" customFormat="1" customHeight="1" spans="1:11">
      <c r="A7" s="204">
        <v>1</v>
      </c>
      <c r="B7" s="205" t="s">
        <v>191</v>
      </c>
      <c r="C7" s="201"/>
      <c r="D7" s="201"/>
      <c r="E7" s="201"/>
      <c r="F7" s="201"/>
      <c r="G7" s="202"/>
      <c r="H7" s="203" t="s">
        <v>54</v>
      </c>
      <c r="I7" s="231">
        <v>1</v>
      </c>
      <c r="J7" s="234">
        <v>1</v>
      </c>
      <c r="K7" s="233" t="e">
        <f t="shared" ref="K7:K25" si="0">G7/$G$48</f>
        <v>#DIV/0!</v>
      </c>
    </row>
    <row r="8" s="188" customFormat="1" ht="26" customHeight="1" spans="1:11">
      <c r="A8" s="206">
        <v>1</v>
      </c>
      <c r="B8" s="207" t="s">
        <v>192</v>
      </c>
      <c r="C8" s="201"/>
      <c r="D8" s="201"/>
      <c r="E8" s="201"/>
      <c r="F8" s="201"/>
      <c r="G8" s="202"/>
      <c r="H8" s="208" t="s">
        <v>19</v>
      </c>
      <c r="I8" s="235">
        <v>2000</v>
      </c>
      <c r="J8" s="236">
        <v>1600</v>
      </c>
      <c r="K8" s="233" t="e">
        <f t="shared" si="0"/>
        <v>#DIV/0!</v>
      </c>
    </row>
    <row r="9" s="188" customFormat="1" customHeight="1" spans="1:11">
      <c r="A9" s="206">
        <v>2</v>
      </c>
      <c r="B9" s="207" t="s">
        <v>193</v>
      </c>
      <c r="C9" s="201"/>
      <c r="D9" s="201"/>
      <c r="E9" s="201"/>
      <c r="F9" s="201"/>
      <c r="G9" s="202"/>
      <c r="H9" s="208" t="s">
        <v>194</v>
      </c>
      <c r="I9" s="235">
        <v>2</v>
      </c>
      <c r="J9" s="236">
        <v>4500</v>
      </c>
      <c r="K9" s="233" t="e">
        <f t="shared" si="0"/>
        <v>#DIV/0!</v>
      </c>
    </row>
    <row r="10" s="188" customFormat="1" customHeight="1" spans="1:11">
      <c r="A10" s="206">
        <v>3</v>
      </c>
      <c r="B10" s="207" t="s">
        <v>195</v>
      </c>
      <c r="C10" s="201"/>
      <c r="D10" s="201"/>
      <c r="E10" s="201"/>
      <c r="F10" s="201"/>
      <c r="G10" s="202"/>
      <c r="H10" s="208" t="s">
        <v>194</v>
      </c>
      <c r="I10" s="235">
        <v>48</v>
      </c>
      <c r="J10" s="236">
        <v>120</v>
      </c>
      <c r="K10" s="233" t="e">
        <f t="shared" si="0"/>
        <v>#DIV/0!</v>
      </c>
    </row>
    <row r="11" s="189" customFormat="1" ht="27" customHeight="1" spans="1:16375">
      <c r="A11" s="206">
        <v>4</v>
      </c>
      <c r="B11" s="207" t="s">
        <v>196</v>
      </c>
      <c r="C11" s="201"/>
      <c r="D11" s="201"/>
      <c r="E11" s="201"/>
      <c r="F11" s="201"/>
      <c r="G11" s="202"/>
      <c r="H11" s="208" t="s">
        <v>194</v>
      </c>
      <c r="I11" s="235">
        <v>4</v>
      </c>
      <c r="J11" s="236">
        <v>11000</v>
      </c>
      <c r="K11" s="233" t="e">
        <f t="shared" si="0"/>
        <v>#DIV/0!</v>
      </c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  <c r="EC11" s="188"/>
      <c r="ED11" s="188"/>
      <c r="EE11" s="188"/>
      <c r="EF11" s="188"/>
      <c r="EG11" s="188"/>
      <c r="EH11" s="188"/>
      <c r="EI11" s="188"/>
      <c r="EJ11" s="188"/>
      <c r="EK11" s="188"/>
      <c r="EL11" s="188"/>
      <c r="EM11" s="188"/>
      <c r="EN11" s="188"/>
      <c r="EO11" s="188"/>
      <c r="EP11" s="188"/>
      <c r="EQ11" s="188"/>
      <c r="ER11" s="188"/>
      <c r="ES11" s="188"/>
      <c r="ET11" s="188"/>
      <c r="EU11" s="188"/>
      <c r="EV11" s="188"/>
      <c r="EW11" s="188"/>
      <c r="EX11" s="188"/>
      <c r="EY11" s="188"/>
      <c r="EZ11" s="188"/>
      <c r="FA11" s="188"/>
      <c r="FB11" s="188"/>
      <c r="FC11" s="188"/>
      <c r="FD11" s="188"/>
      <c r="FE11" s="188"/>
      <c r="FF11" s="188"/>
      <c r="FG11" s="188"/>
      <c r="FH11" s="188"/>
      <c r="FI11" s="188"/>
      <c r="FJ11" s="188"/>
      <c r="FK11" s="188"/>
      <c r="FL11" s="188"/>
      <c r="FM11" s="188"/>
      <c r="FN11" s="188"/>
      <c r="FO11" s="188"/>
      <c r="FP11" s="188"/>
      <c r="FQ11" s="188"/>
      <c r="FR11" s="188"/>
      <c r="FS11" s="188"/>
      <c r="FT11" s="188"/>
      <c r="FU11" s="188"/>
      <c r="FV11" s="188"/>
      <c r="FW11" s="188"/>
      <c r="FX11" s="188"/>
      <c r="FY11" s="188"/>
      <c r="FZ11" s="188"/>
      <c r="GA11" s="188"/>
      <c r="GB11" s="188"/>
      <c r="GC11" s="188"/>
      <c r="GD11" s="188"/>
      <c r="GE11" s="188"/>
      <c r="GF11" s="188"/>
      <c r="GG11" s="188"/>
      <c r="GH11" s="188"/>
      <c r="GI11" s="188"/>
      <c r="GJ11" s="188"/>
      <c r="GK11" s="188"/>
      <c r="GL11" s="188"/>
      <c r="GM11" s="188"/>
      <c r="GN11" s="188"/>
      <c r="GO11" s="188"/>
      <c r="GP11" s="188"/>
      <c r="GQ11" s="188"/>
      <c r="GR11" s="188"/>
      <c r="GS11" s="188"/>
      <c r="GT11" s="188"/>
      <c r="GU11" s="188"/>
      <c r="GV11" s="188"/>
      <c r="GW11" s="188"/>
      <c r="GX11" s="188"/>
      <c r="GY11" s="188"/>
      <c r="GZ11" s="188"/>
      <c r="HA11" s="188"/>
      <c r="HB11" s="188"/>
      <c r="HC11" s="188"/>
      <c r="HD11" s="188"/>
      <c r="HE11" s="188"/>
      <c r="HF11" s="188"/>
      <c r="HG11" s="188"/>
      <c r="HH11" s="188"/>
      <c r="HI11" s="188"/>
      <c r="HJ11" s="188"/>
      <c r="HK11" s="188"/>
      <c r="HL11" s="188"/>
      <c r="HM11" s="188"/>
      <c r="HN11" s="188"/>
      <c r="HO11" s="188"/>
      <c r="HP11" s="188"/>
      <c r="HQ11" s="188"/>
      <c r="HR11" s="188"/>
      <c r="HS11" s="188"/>
      <c r="HT11" s="188"/>
      <c r="HU11" s="188"/>
      <c r="HV11" s="188"/>
      <c r="HW11" s="188"/>
      <c r="HX11" s="188"/>
      <c r="HY11" s="188"/>
      <c r="HZ11" s="188"/>
      <c r="IA11" s="188"/>
      <c r="IB11" s="188"/>
      <c r="IC11" s="188"/>
      <c r="ID11" s="188"/>
      <c r="IE11" s="188"/>
      <c r="IF11" s="188"/>
      <c r="IG11" s="188"/>
      <c r="IH11" s="188"/>
      <c r="II11" s="188"/>
      <c r="IJ11" s="188"/>
      <c r="IK11" s="188"/>
      <c r="IL11" s="188"/>
      <c r="IM11" s="188"/>
      <c r="IN11" s="188"/>
      <c r="IO11" s="188"/>
      <c r="IP11" s="188"/>
      <c r="IQ11" s="188"/>
      <c r="IR11" s="188"/>
      <c r="IS11" s="188"/>
      <c r="IT11" s="188"/>
      <c r="IU11" s="188"/>
      <c r="IV11" s="188"/>
      <c r="IW11" s="188"/>
      <c r="IX11" s="188"/>
      <c r="IY11" s="188"/>
      <c r="IZ11" s="188"/>
      <c r="JA11" s="188"/>
      <c r="JB11" s="188"/>
      <c r="JC11" s="188"/>
      <c r="JD11" s="188"/>
      <c r="JE11" s="188"/>
      <c r="JF11" s="188"/>
      <c r="JG11" s="188"/>
      <c r="JH11" s="188"/>
      <c r="JI11" s="188"/>
      <c r="JJ11" s="188"/>
      <c r="JK11" s="188"/>
      <c r="JL11" s="188"/>
      <c r="JM11" s="188"/>
      <c r="JN11" s="188"/>
      <c r="JO11" s="188"/>
      <c r="JP11" s="188"/>
      <c r="JQ11" s="188"/>
      <c r="JR11" s="188"/>
      <c r="JS11" s="188"/>
      <c r="JT11" s="188"/>
      <c r="JU11" s="188"/>
      <c r="JV11" s="188"/>
      <c r="JW11" s="188"/>
      <c r="JX11" s="188"/>
      <c r="JY11" s="188"/>
      <c r="JZ11" s="188"/>
      <c r="KA11" s="188"/>
      <c r="KB11" s="188"/>
      <c r="KC11" s="188"/>
      <c r="KD11" s="188"/>
      <c r="KE11" s="188"/>
      <c r="KF11" s="188"/>
      <c r="KG11" s="188"/>
      <c r="KH11" s="188"/>
      <c r="KI11" s="188"/>
      <c r="KJ11" s="188"/>
      <c r="KK11" s="188"/>
      <c r="KL11" s="188"/>
      <c r="KM11" s="188"/>
      <c r="KN11" s="188"/>
      <c r="KO11" s="188"/>
      <c r="KP11" s="188"/>
      <c r="KQ11" s="188"/>
      <c r="KR11" s="188"/>
      <c r="KS11" s="188"/>
      <c r="KT11" s="188"/>
      <c r="KU11" s="188"/>
      <c r="KV11" s="188"/>
      <c r="KW11" s="188"/>
      <c r="KX11" s="188"/>
      <c r="KY11" s="188"/>
      <c r="KZ11" s="188"/>
      <c r="LA11" s="188"/>
      <c r="LB11" s="188"/>
      <c r="LC11" s="188"/>
      <c r="LD11" s="188"/>
      <c r="LE11" s="188"/>
      <c r="LF11" s="188"/>
      <c r="LG11" s="188"/>
      <c r="LH11" s="188"/>
      <c r="LI11" s="188"/>
      <c r="LJ11" s="188"/>
      <c r="LK11" s="188"/>
      <c r="LL11" s="188"/>
      <c r="LM11" s="188"/>
      <c r="LN11" s="188"/>
      <c r="LO11" s="188"/>
      <c r="LP11" s="188"/>
      <c r="LQ11" s="188"/>
      <c r="LR11" s="188"/>
      <c r="LS11" s="188"/>
      <c r="LT11" s="188"/>
      <c r="LU11" s="188"/>
      <c r="LV11" s="188"/>
      <c r="LW11" s="188"/>
      <c r="LX11" s="188"/>
      <c r="LY11" s="188"/>
      <c r="LZ11" s="188"/>
      <c r="MA11" s="188"/>
      <c r="MB11" s="188"/>
      <c r="MC11" s="188"/>
      <c r="MD11" s="188"/>
      <c r="ME11" s="188"/>
      <c r="MF11" s="188"/>
      <c r="MG11" s="188"/>
      <c r="MH11" s="188"/>
      <c r="MI11" s="188"/>
      <c r="MJ11" s="188"/>
      <c r="MK11" s="188"/>
      <c r="ML11" s="188"/>
      <c r="MM11" s="188"/>
      <c r="MN11" s="188"/>
      <c r="MO11" s="188"/>
      <c r="MP11" s="188"/>
      <c r="MQ11" s="188"/>
      <c r="MR11" s="188"/>
      <c r="MS11" s="188"/>
      <c r="MT11" s="188"/>
      <c r="MU11" s="188"/>
      <c r="MV11" s="188"/>
      <c r="MW11" s="188"/>
      <c r="MX11" s="188"/>
      <c r="MY11" s="188"/>
      <c r="MZ11" s="188"/>
      <c r="NA11" s="188"/>
      <c r="NB11" s="188"/>
      <c r="NC11" s="188"/>
      <c r="ND11" s="188"/>
      <c r="NE11" s="188"/>
      <c r="NF11" s="188"/>
      <c r="NG11" s="188"/>
      <c r="NH11" s="188"/>
      <c r="NI11" s="188"/>
      <c r="NJ11" s="188"/>
      <c r="NK11" s="188"/>
      <c r="NL11" s="188"/>
      <c r="NM11" s="188"/>
      <c r="NN11" s="188"/>
      <c r="NO11" s="188"/>
      <c r="NP11" s="188"/>
      <c r="NQ11" s="188"/>
      <c r="NR11" s="188"/>
      <c r="NS11" s="188"/>
      <c r="NT11" s="188"/>
      <c r="NU11" s="188"/>
      <c r="NV11" s="188"/>
      <c r="NW11" s="188"/>
      <c r="NX11" s="188"/>
      <c r="NY11" s="188"/>
      <c r="NZ11" s="188"/>
      <c r="OA11" s="188"/>
      <c r="OB11" s="188"/>
      <c r="OC11" s="188"/>
      <c r="OD11" s="188"/>
      <c r="OE11" s="188"/>
      <c r="OF11" s="188"/>
      <c r="OG11" s="188"/>
      <c r="OH11" s="188"/>
      <c r="OI11" s="188"/>
      <c r="OJ11" s="188"/>
      <c r="OK11" s="188"/>
      <c r="OL11" s="188"/>
      <c r="OM11" s="188"/>
      <c r="ON11" s="188"/>
      <c r="OO11" s="188"/>
      <c r="OP11" s="188"/>
      <c r="OQ11" s="188"/>
      <c r="OR11" s="188"/>
      <c r="OS11" s="188"/>
      <c r="OT11" s="188"/>
      <c r="OU11" s="188"/>
      <c r="OV11" s="188"/>
      <c r="OW11" s="188"/>
      <c r="OX11" s="188"/>
      <c r="OY11" s="188"/>
      <c r="OZ11" s="188"/>
      <c r="PA11" s="188"/>
      <c r="PB11" s="188"/>
      <c r="PC11" s="188"/>
      <c r="PD11" s="188"/>
      <c r="PE11" s="188"/>
      <c r="PF11" s="188"/>
      <c r="PG11" s="188"/>
      <c r="PH11" s="188"/>
      <c r="PI11" s="188"/>
      <c r="PJ11" s="188"/>
      <c r="PK11" s="188"/>
      <c r="PL11" s="188"/>
      <c r="PM11" s="188"/>
      <c r="PN11" s="188"/>
      <c r="PO11" s="188"/>
      <c r="PP11" s="188"/>
      <c r="PQ11" s="188"/>
      <c r="PR11" s="188"/>
      <c r="PS11" s="188"/>
      <c r="PT11" s="188"/>
      <c r="PU11" s="188"/>
      <c r="PV11" s="188"/>
      <c r="PW11" s="188"/>
      <c r="PX11" s="188"/>
      <c r="PY11" s="188"/>
      <c r="PZ11" s="188"/>
      <c r="QA11" s="188"/>
      <c r="QB11" s="188"/>
      <c r="QC11" s="188"/>
      <c r="QD11" s="188"/>
      <c r="QE11" s="188"/>
      <c r="QF11" s="188"/>
      <c r="QG11" s="188"/>
      <c r="QH11" s="188"/>
      <c r="QI11" s="188"/>
      <c r="QJ11" s="188"/>
      <c r="QK11" s="188"/>
      <c r="QL11" s="188"/>
      <c r="QM11" s="188"/>
      <c r="QN11" s="188"/>
      <c r="QO11" s="188"/>
      <c r="QP11" s="188"/>
      <c r="QQ11" s="188"/>
      <c r="QR11" s="188"/>
      <c r="QS11" s="188"/>
      <c r="QT11" s="188"/>
      <c r="QU11" s="188"/>
      <c r="QV11" s="188"/>
      <c r="QW11" s="188"/>
      <c r="QX11" s="188"/>
      <c r="QY11" s="188"/>
      <c r="QZ11" s="188"/>
      <c r="RA11" s="188"/>
      <c r="RB11" s="188"/>
      <c r="RC11" s="188"/>
      <c r="RD11" s="188"/>
      <c r="RE11" s="188"/>
      <c r="RF11" s="188"/>
      <c r="RG11" s="188"/>
      <c r="RH11" s="188"/>
      <c r="RI11" s="188"/>
      <c r="RJ11" s="188"/>
      <c r="RK11" s="188"/>
      <c r="RL11" s="188"/>
      <c r="RM11" s="188"/>
      <c r="RN11" s="188"/>
      <c r="RO11" s="188"/>
      <c r="RP11" s="188"/>
      <c r="RQ11" s="188"/>
      <c r="RR11" s="188"/>
      <c r="RS11" s="188"/>
      <c r="RT11" s="188"/>
      <c r="RU11" s="188"/>
      <c r="RV11" s="188"/>
      <c r="RW11" s="188"/>
      <c r="RX11" s="188"/>
      <c r="RY11" s="188"/>
      <c r="RZ11" s="188"/>
      <c r="SA11" s="188"/>
      <c r="SB11" s="188"/>
      <c r="SC11" s="188"/>
      <c r="SD11" s="188"/>
      <c r="SE11" s="188"/>
      <c r="SF11" s="188"/>
      <c r="SG11" s="188"/>
      <c r="SH11" s="188"/>
      <c r="SI11" s="188"/>
      <c r="SJ11" s="188"/>
      <c r="SK11" s="188"/>
      <c r="SL11" s="188"/>
      <c r="SM11" s="188"/>
      <c r="SN11" s="188"/>
      <c r="SO11" s="188"/>
      <c r="SP11" s="188"/>
      <c r="SQ11" s="188"/>
      <c r="SR11" s="188"/>
      <c r="SS11" s="188"/>
      <c r="ST11" s="188"/>
      <c r="SU11" s="188"/>
      <c r="SV11" s="188"/>
      <c r="SW11" s="188"/>
      <c r="SX11" s="188"/>
      <c r="SY11" s="188"/>
      <c r="SZ11" s="188"/>
      <c r="TA11" s="188"/>
      <c r="TB11" s="188"/>
      <c r="TC11" s="188"/>
      <c r="TD11" s="188"/>
      <c r="TE11" s="188"/>
      <c r="TF11" s="188"/>
      <c r="TG11" s="188"/>
      <c r="TH11" s="188"/>
      <c r="TI11" s="188"/>
      <c r="TJ11" s="188"/>
      <c r="TK11" s="188"/>
      <c r="TL11" s="188"/>
      <c r="TM11" s="188"/>
      <c r="TN11" s="188"/>
      <c r="TO11" s="188"/>
      <c r="TP11" s="188"/>
      <c r="TQ11" s="188"/>
      <c r="TR11" s="188"/>
      <c r="TS11" s="188"/>
      <c r="TT11" s="188"/>
      <c r="TU11" s="188"/>
      <c r="TV11" s="188"/>
      <c r="TW11" s="188"/>
      <c r="TX11" s="188"/>
      <c r="TY11" s="188"/>
      <c r="TZ11" s="188"/>
      <c r="UA11" s="188"/>
      <c r="UB11" s="188"/>
      <c r="UC11" s="188"/>
      <c r="UD11" s="188"/>
      <c r="UE11" s="188"/>
      <c r="UF11" s="188"/>
      <c r="UG11" s="188"/>
      <c r="UH11" s="188"/>
      <c r="UI11" s="188"/>
      <c r="UJ11" s="188"/>
      <c r="UK11" s="188"/>
      <c r="UL11" s="188"/>
      <c r="UM11" s="188"/>
      <c r="UN11" s="188"/>
      <c r="UO11" s="188"/>
      <c r="UP11" s="188"/>
      <c r="UQ11" s="188"/>
      <c r="UR11" s="188"/>
      <c r="US11" s="188"/>
      <c r="UT11" s="188"/>
      <c r="UU11" s="188"/>
      <c r="UV11" s="188"/>
      <c r="UW11" s="188"/>
      <c r="UX11" s="188"/>
      <c r="UY11" s="188"/>
      <c r="UZ11" s="188"/>
      <c r="VA11" s="188"/>
      <c r="VB11" s="188"/>
      <c r="VC11" s="188"/>
      <c r="VD11" s="188"/>
      <c r="VE11" s="188"/>
      <c r="VF11" s="188"/>
      <c r="VG11" s="188"/>
      <c r="VH11" s="188"/>
      <c r="VI11" s="188"/>
      <c r="VJ11" s="188"/>
      <c r="VK11" s="188"/>
      <c r="VL11" s="188"/>
      <c r="VM11" s="188"/>
      <c r="VN11" s="188"/>
      <c r="VO11" s="188"/>
      <c r="VP11" s="188"/>
      <c r="VQ11" s="188"/>
      <c r="VR11" s="188"/>
      <c r="VS11" s="188"/>
      <c r="VT11" s="188"/>
      <c r="VU11" s="188"/>
      <c r="VV11" s="188"/>
      <c r="VW11" s="188"/>
      <c r="VX11" s="188"/>
      <c r="VY11" s="188"/>
      <c r="VZ11" s="188"/>
      <c r="WA11" s="188"/>
      <c r="WB11" s="188"/>
      <c r="WC11" s="188"/>
      <c r="WD11" s="188"/>
      <c r="WE11" s="188"/>
      <c r="WF11" s="188"/>
      <c r="WG11" s="188"/>
      <c r="WH11" s="188"/>
      <c r="WI11" s="188"/>
      <c r="WJ11" s="188"/>
      <c r="WK11" s="188"/>
      <c r="WL11" s="188"/>
      <c r="WM11" s="188"/>
      <c r="WN11" s="188"/>
      <c r="WO11" s="188"/>
      <c r="WP11" s="188"/>
      <c r="WQ11" s="188"/>
      <c r="WR11" s="188"/>
      <c r="WS11" s="188"/>
      <c r="WT11" s="188"/>
      <c r="WU11" s="188"/>
      <c r="WV11" s="188"/>
      <c r="WW11" s="188"/>
      <c r="WX11" s="188"/>
      <c r="WY11" s="188"/>
      <c r="WZ11" s="188"/>
      <c r="XA11" s="188"/>
      <c r="XB11" s="188"/>
      <c r="XC11" s="188"/>
      <c r="XD11" s="188"/>
      <c r="XE11" s="188"/>
      <c r="XF11" s="188"/>
      <c r="XG11" s="188"/>
      <c r="XH11" s="188"/>
      <c r="XI11" s="188"/>
      <c r="XJ11" s="188"/>
      <c r="XK11" s="188"/>
      <c r="XL11" s="188"/>
      <c r="XM11" s="188"/>
      <c r="XN11" s="188"/>
      <c r="XO11" s="188"/>
      <c r="XP11" s="188"/>
      <c r="XQ11" s="188"/>
      <c r="XR11" s="188"/>
      <c r="XS11" s="188"/>
      <c r="XT11" s="188"/>
      <c r="XU11" s="188"/>
      <c r="XV11" s="188"/>
      <c r="XW11" s="188"/>
      <c r="XX11" s="188"/>
      <c r="XY11" s="188"/>
      <c r="XZ11" s="188"/>
      <c r="YA11" s="188"/>
      <c r="YB11" s="188"/>
      <c r="YC11" s="188"/>
      <c r="YD11" s="188"/>
      <c r="YE11" s="188"/>
      <c r="YF11" s="188"/>
      <c r="YG11" s="188"/>
      <c r="YH11" s="188"/>
      <c r="YI11" s="188"/>
      <c r="YJ11" s="188"/>
      <c r="YK11" s="188"/>
      <c r="YL11" s="188"/>
      <c r="YM11" s="188"/>
      <c r="YN11" s="188"/>
      <c r="YO11" s="188"/>
      <c r="YP11" s="188"/>
      <c r="YQ11" s="188"/>
      <c r="YR11" s="188"/>
      <c r="YS11" s="188"/>
      <c r="YT11" s="188"/>
      <c r="YU11" s="188"/>
      <c r="YV11" s="188"/>
      <c r="YW11" s="188"/>
      <c r="YX11" s="188"/>
      <c r="YY11" s="188"/>
      <c r="YZ11" s="188"/>
      <c r="ZA11" s="188"/>
      <c r="ZB11" s="188"/>
      <c r="ZC11" s="188"/>
      <c r="ZD11" s="188"/>
      <c r="ZE11" s="188"/>
      <c r="ZF11" s="188"/>
      <c r="ZG11" s="188"/>
      <c r="ZH11" s="188"/>
      <c r="ZI11" s="188"/>
      <c r="ZJ11" s="188"/>
      <c r="ZK11" s="188"/>
      <c r="ZL11" s="188"/>
      <c r="ZM11" s="188"/>
      <c r="ZN11" s="188"/>
      <c r="ZO11" s="188"/>
      <c r="ZP11" s="188"/>
      <c r="ZQ11" s="188"/>
      <c r="ZR11" s="188"/>
      <c r="ZS11" s="188"/>
      <c r="ZT11" s="188"/>
      <c r="ZU11" s="188"/>
      <c r="ZV11" s="188"/>
      <c r="ZW11" s="188"/>
      <c r="ZX11" s="188"/>
      <c r="ZY11" s="188"/>
      <c r="ZZ11" s="188"/>
      <c r="AAA11" s="188"/>
      <c r="AAB11" s="188"/>
      <c r="AAC11" s="188"/>
      <c r="AAD11" s="188"/>
      <c r="AAE11" s="188"/>
      <c r="AAF11" s="188"/>
      <c r="AAG11" s="188"/>
      <c r="AAH11" s="188"/>
      <c r="AAI11" s="188"/>
      <c r="AAJ11" s="188"/>
      <c r="AAK11" s="188"/>
      <c r="AAL11" s="188"/>
      <c r="AAM11" s="188"/>
      <c r="AAN11" s="188"/>
      <c r="AAO11" s="188"/>
      <c r="AAP11" s="188"/>
      <c r="AAQ11" s="188"/>
      <c r="AAR11" s="188"/>
      <c r="AAS11" s="188"/>
      <c r="AAT11" s="188"/>
      <c r="AAU11" s="188"/>
      <c r="AAV11" s="188"/>
      <c r="AAW11" s="188"/>
      <c r="AAX11" s="188"/>
      <c r="AAY11" s="188"/>
      <c r="AAZ11" s="188"/>
      <c r="ABA11" s="188"/>
      <c r="ABB11" s="188"/>
      <c r="ABC11" s="188"/>
      <c r="ABD11" s="188"/>
      <c r="ABE11" s="188"/>
      <c r="ABF11" s="188"/>
      <c r="ABG11" s="188"/>
      <c r="ABH11" s="188"/>
      <c r="ABI11" s="188"/>
      <c r="ABJ11" s="188"/>
      <c r="ABK11" s="188"/>
      <c r="ABL11" s="188"/>
      <c r="ABM11" s="188"/>
      <c r="ABN11" s="188"/>
      <c r="ABO11" s="188"/>
      <c r="ABP11" s="188"/>
      <c r="ABQ11" s="188"/>
      <c r="ABR11" s="188"/>
      <c r="ABS11" s="188"/>
      <c r="ABT11" s="188"/>
      <c r="ABU11" s="188"/>
      <c r="ABV11" s="188"/>
      <c r="ABW11" s="188"/>
      <c r="ABX11" s="188"/>
      <c r="ABY11" s="188"/>
      <c r="ABZ11" s="188"/>
      <c r="ACA11" s="188"/>
      <c r="ACB11" s="188"/>
      <c r="ACC11" s="188"/>
      <c r="ACD11" s="188"/>
      <c r="ACE11" s="188"/>
      <c r="ACF11" s="188"/>
      <c r="ACG11" s="188"/>
      <c r="ACH11" s="188"/>
      <c r="ACI11" s="188"/>
      <c r="ACJ11" s="188"/>
      <c r="ACK11" s="188"/>
      <c r="ACL11" s="188"/>
      <c r="ACM11" s="188"/>
      <c r="ACN11" s="188"/>
      <c r="ACO11" s="188"/>
      <c r="ACP11" s="188"/>
      <c r="ACQ11" s="188"/>
      <c r="ACR11" s="188"/>
      <c r="ACS11" s="188"/>
      <c r="ACT11" s="188"/>
      <c r="ACU11" s="188"/>
      <c r="ACV11" s="188"/>
      <c r="ACW11" s="188"/>
      <c r="ACX11" s="188"/>
      <c r="ACY11" s="188"/>
      <c r="ACZ11" s="188"/>
      <c r="ADA11" s="188"/>
      <c r="ADB11" s="188"/>
      <c r="ADC11" s="188"/>
      <c r="ADD11" s="188"/>
      <c r="ADE11" s="188"/>
      <c r="ADF11" s="188"/>
      <c r="ADG11" s="188"/>
      <c r="ADH11" s="188"/>
      <c r="ADI11" s="188"/>
      <c r="ADJ11" s="188"/>
      <c r="ADK11" s="188"/>
      <c r="ADL11" s="188"/>
      <c r="ADM11" s="188"/>
      <c r="ADN11" s="188"/>
      <c r="ADO11" s="188"/>
      <c r="ADP11" s="188"/>
      <c r="ADQ11" s="188"/>
      <c r="ADR11" s="188"/>
      <c r="ADS11" s="188"/>
      <c r="ADT11" s="188"/>
      <c r="ADU11" s="188"/>
      <c r="ADV11" s="188"/>
      <c r="ADW11" s="188"/>
      <c r="ADX11" s="188"/>
      <c r="ADY11" s="188"/>
      <c r="ADZ11" s="188"/>
      <c r="AEA11" s="188"/>
      <c r="AEB11" s="188"/>
      <c r="AEC11" s="188"/>
      <c r="AED11" s="188"/>
      <c r="AEE11" s="188"/>
      <c r="AEF11" s="188"/>
      <c r="AEG11" s="188"/>
      <c r="AEH11" s="188"/>
      <c r="AEI11" s="188"/>
      <c r="AEJ11" s="188"/>
      <c r="AEK11" s="188"/>
      <c r="AEL11" s="188"/>
      <c r="AEM11" s="188"/>
      <c r="AEN11" s="188"/>
      <c r="AEO11" s="188"/>
      <c r="AEP11" s="188"/>
      <c r="AEQ11" s="188"/>
      <c r="AER11" s="188"/>
      <c r="AES11" s="188"/>
      <c r="AET11" s="188"/>
      <c r="AEU11" s="188"/>
      <c r="AEV11" s="188"/>
      <c r="AEW11" s="188"/>
      <c r="AEX11" s="188"/>
      <c r="AEY11" s="188"/>
      <c r="AEZ11" s="188"/>
      <c r="AFA11" s="188"/>
      <c r="AFB11" s="188"/>
      <c r="AFC11" s="188"/>
      <c r="AFD11" s="188"/>
      <c r="AFE11" s="188"/>
      <c r="AFF11" s="188"/>
      <c r="AFG11" s="188"/>
      <c r="AFH11" s="188"/>
      <c r="AFI11" s="188"/>
      <c r="AFJ11" s="188"/>
      <c r="AFK11" s="188"/>
      <c r="AFL11" s="188"/>
      <c r="AFM11" s="188"/>
      <c r="AFN11" s="188"/>
      <c r="AFO11" s="188"/>
      <c r="AFP11" s="188"/>
      <c r="AFQ11" s="188"/>
      <c r="AFR11" s="188"/>
      <c r="AFS11" s="188"/>
      <c r="AFT11" s="188"/>
      <c r="AFU11" s="188"/>
      <c r="AFV11" s="188"/>
      <c r="AFW11" s="188"/>
      <c r="AFX11" s="188"/>
      <c r="AFY11" s="188"/>
      <c r="AFZ11" s="188"/>
      <c r="AGA11" s="188"/>
      <c r="AGB11" s="188"/>
      <c r="AGC11" s="188"/>
      <c r="AGD11" s="188"/>
      <c r="AGE11" s="188"/>
      <c r="AGF11" s="188"/>
      <c r="AGG11" s="188"/>
      <c r="AGH11" s="188"/>
      <c r="AGI11" s="188"/>
      <c r="AGJ11" s="188"/>
      <c r="AGK11" s="188"/>
      <c r="AGL11" s="188"/>
      <c r="AGM11" s="188"/>
      <c r="AGN11" s="188"/>
      <c r="AGO11" s="188"/>
      <c r="AGP11" s="188"/>
      <c r="AGQ11" s="188"/>
      <c r="AGR11" s="188"/>
      <c r="AGS11" s="188"/>
      <c r="AGT11" s="188"/>
      <c r="AGU11" s="188"/>
      <c r="AGV11" s="188"/>
      <c r="AGW11" s="188"/>
      <c r="AGX11" s="188"/>
      <c r="AGY11" s="188"/>
      <c r="AGZ11" s="188"/>
      <c r="AHA11" s="188"/>
      <c r="AHB11" s="188"/>
      <c r="AHC11" s="188"/>
      <c r="AHD11" s="188"/>
      <c r="AHE11" s="188"/>
      <c r="AHF11" s="188"/>
      <c r="AHG11" s="188"/>
      <c r="AHH11" s="188"/>
      <c r="AHI11" s="188"/>
      <c r="AHJ11" s="188"/>
      <c r="AHK11" s="188"/>
      <c r="AHL11" s="188"/>
      <c r="AHM11" s="188"/>
      <c r="AHN11" s="188"/>
      <c r="AHO11" s="188"/>
      <c r="AHP11" s="188"/>
      <c r="AHQ11" s="188"/>
      <c r="AHR11" s="188"/>
      <c r="AHS11" s="188"/>
      <c r="AHT11" s="188"/>
      <c r="AHU11" s="188"/>
      <c r="AHV11" s="188"/>
      <c r="AHW11" s="188"/>
      <c r="AHX11" s="188"/>
      <c r="AHY11" s="188"/>
      <c r="AHZ11" s="188"/>
      <c r="AIA11" s="188"/>
      <c r="AIB11" s="188"/>
      <c r="AIC11" s="188"/>
      <c r="AID11" s="188"/>
      <c r="AIE11" s="188"/>
      <c r="AIF11" s="188"/>
      <c r="AIG11" s="188"/>
      <c r="AIH11" s="188"/>
      <c r="AII11" s="188"/>
      <c r="AIJ11" s="188"/>
      <c r="AIK11" s="188"/>
      <c r="AIL11" s="188"/>
      <c r="AIM11" s="188"/>
      <c r="AIN11" s="188"/>
      <c r="AIO11" s="188"/>
      <c r="AIP11" s="188"/>
      <c r="AIQ11" s="188"/>
      <c r="AIR11" s="188"/>
      <c r="AIS11" s="188"/>
      <c r="AIT11" s="188"/>
      <c r="AIU11" s="188"/>
      <c r="AIV11" s="188"/>
      <c r="AIW11" s="188"/>
      <c r="AIX11" s="188"/>
      <c r="AIY11" s="188"/>
      <c r="AIZ11" s="188"/>
      <c r="AJA11" s="188"/>
      <c r="AJB11" s="188"/>
      <c r="AJC11" s="188"/>
      <c r="AJD11" s="188"/>
      <c r="AJE11" s="188"/>
      <c r="AJF11" s="188"/>
      <c r="AJG11" s="188"/>
      <c r="AJH11" s="188"/>
      <c r="AJI11" s="188"/>
      <c r="AJJ11" s="188"/>
      <c r="AJK11" s="188"/>
      <c r="AJL11" s="188"/>
      <c r="AJM11" s="188"/>
      <c r="AJN11" s="188"/>
      <c r="AJO11" s="188"/>
      <c r="AJP11" s="188"/>
      <c r="AJQ11" s="188"/>
      <c r="AJR11" s="188"/>
      <c r="AJS11" s="188"/>
      <c r="AJT11" s="188"/>
      <c r="AJU11" s="188"/>
      <c r="AJV11" s="188"/>
      <c r="AJW11" s="188"/>
      <c r="AJX11" s="188"/>
      <c r="AJY11" s="188"/>
      <c r="AJZ11" s="188"/>
      <c r="AKA11" s="188"/>
      <c r="AKB11" s="188"/>
      <c r="AKC11" s="188"/>
      <c r="AKD11" s="188"/>
      <c r="AKE11" s="188"/>
      <c r="AKF11" s="188"/>
      <c r="AKG11" s="188"/>
      <c r="AKH11" s="188"/>
      <c r="AKI11" s="188"/>
      <c r="AKJ11" s="188"/>
      <c r="AKK11" s="188"/>
      <c r="AKL11" s="188"/>
      <c r="AKM11" s="188"/>
      <c r="AKN11" s="188"/>
      <c r="AKO11" s="188"/>
      <c r="AKP11" s="188"/>
      <c r="AKQ11" s="188"/>
      <c r="AKR11" s="188"/>
      <c r="AKS11" s="188"/>
      <c r="AKT11" s="188"/>
      <c r="AKU11" s="188"/>
      <c r="AKV11" s="188"/>
      <c r="AKW11" s="188"/>
      <c r="AKX11" s="188"/>
      <c r="AKY11" s="188"/>
      <c r="AKZ11" s="188"/>
      <c r="ALA11" s="188"/>
      <c r="ALB11" s="188"/>
      <c r="ALC11" s="188"/>
      <c r="ALD11" s="188"/>
      <c r="ALE11" s="188"/>
      <c r="ALF11" s="188"/>
      <c r="ALG11" s="188"/>
      <c r="ALH11" s="188"/>
      <c r="ALI11" s="188"/>
      <c r="ALJ11" s="188"/>
      <c r="ALK11" s="188"/>
      <c r="ALL11" s="188"/>
      <c r="ALM11" s="188"/>
      <c r="ALN11" s="188"/>
      <c r="ALO11" s="188"/>
      <c r="ALP11" s="188"/>
      <c r="ALQ11" s="188"/>
      <c r="ALR11" s="188"/>
      <c r="ALS11" s="188"/>
      <c r="ALT11" s="188"/>
      <c r="ALU11" s="188"/>
      <c r="ALV11" s="188"/>
      <c r="ALW11" s="188"/>
      <c r="ALX11" s="188"/>
      <c r="ALY11" s="188"/>
      <c r="ALZ11" s="188"/>
      <c r="AMA11" s="188"/>
      <c r="AMB11" s="188"/>
      <c r="AMC11" s="188"/>
      <c r="AMD11" s="188"/>
      <c r="AME11" s="188"/>
      <c r="AMF11" s="188"/>
      <c r="AMG11" s="188"/>
      <c r="AMH11" s="188"/>
      <c r="AMI11" s="188"/>
      <c r="AMJ11" s="188"/>
      <c r="AMK11" s="188"/>
      <c r="AML11" s="188"/>
      <c r="AMM11" s="188"/>
      <c r="AMN11" s="188"/>
      <c r="AMO11" s="188"/>
      <c r="AMP11" s="188"/>
      <c r="AMQ11" s="188"/>
      <c r="AMR11" s="188"/>
      <c r="AMS11" s="188"/>
      <c r="AMT11" s="188"/>
      <c r="AMU11" s="188"/>
      <c r="AMV11" s="188"/>
      <c r="AMW11" s="188"/>
      <c r="AMX11" s="188"/>
      <c r="AMY11" s="188"/>
      <c r="AMZ11" s="188"/>
      <c r="ANA11" s="188"/>
      <c r="ANB11" s="188"/>
      <c r="ANC11" s="188"/>
      <c r="AND11" s="188"/>
      <c r="ANE11" s="188"/>
      <c r="ANF11" s="188"/>
      <c r="ANG11" s="188"/>
      <c r="ANH11" s="188"/>
      <c r="ANI11" s="188"/>
      <c r="ANJ11" s="188"/>
      <c r="ANK11" s="188"/>
      <c r="ANL11" s="188"/>
      <c r="ANM11" s="188"/>
      <c r="ANN11" s="188"/>
      <c r="ANO11" s="188"/>
      <c r="ANP11" s="188"/>
      <c r="ANQ11" s="188"/>
      <c r="ANR11" s="188"/>
      <c r="ANS11" s="188"/>
      <c r="ANT11" s="188"/>
      <c r="ANU11" s="188"/>
      <c r="ANV11" s="188"/>
      <c r="ANW11" s="188"/>
      <c r="ANX11" s="188"/>
      <c r="ANY11" s="188"/>
      <c r="ANZ11" s="188"/>
      <c r="AOA11" s="188"/>
      <c r="AOB11" s="188"/>
      <c r="AOC11" s="188"/>
      <c r="AOD11" s="188"/>
      <c r="AOE11" s="188"/>
      <c r="AOF11" s="188"/>
      <c r="AOG11" s="188"/>
      <c r="AOH11" s="188"/>
      <c r="AOI11" s="188"/>
      <c r="AOJ11" s="188"/>
      <c r="AOK11" s="188"/>
      <c r="AOL11" s="188"/>
      <c r="AOM11" s="188"/>
      <c r="AON11" s="188"/>
      <c r="AOO11" s="188"/>
      <c r="AOP11" s="188"/>
      <c r="AOQ11" s="188"/>
      <c r="AOR11" s="188"/>
      <c r="AOS11" s="188"/>
      <c r="AOT11" s="188"/>
      <c r="AOU11" s="188"/>
      <c r="AOV11" s="188"/>
      <c r="AOW11" s="188"/>
      <c r="AOX11" s="188"/>
      <c r="AOY11" s="188"/>
      <c r="AOZ11" s="188"/>
      <c r="APA11" s="188"/>
      <c r="APB11" s="188"/>
      <c r="APC11" s="188"/>
      <c r="APD11" s="188"/>
      <c r="APE11" s="188"/>
      <c r="APF11" s="188"/>
      <c r="APG11" s="188"/>
      <c r="APH11" s="188"/>
      <c r="API11" s="188"/>
      <c r="APJ11" s="188"/>
      <c r="APK11" s="188"/>
      <c r="APL11" s="188"/>
      <c r="APM11" s="188"/>
      <c r="APN11" s="188"/>
      <c r="APO11" s="188"/>
      <c r="APP11" s="188"/>
      <c r="APQ11" s="188"/>
      <c r="APR11" s="188"/>
      <c r="APS11" s="188"/>
      <c r="APT11" s="188"/>
      <c r="APU11" s="188"/>
      <c r="APV11" s="188"/>
      <c r="APW11" s="188"/>
      <c r="APX11" s="188"/>
      <c r="APY11" s="188"/>
      <c r="APZ11" s="188"/>
      <c r="AQA11" s="188"/>
      <c r="AQB11" s="188"/>
      <c r="AQC11" s="188"/>
      <c r="AQD11" s="188"/>
      <c r="AQE11" s="188"/>
      <c r="AQF11" s="188"/>
      <c r="AQG11" s="188"/>
      <c r="AQH11" s="188"/>
      <c r="AQI11" s="188"/>
      <c r="AQJ11" s="188"/>
      <c r="AQK11" s="188"/>
      <c r="AQL11" s="188"/>
      <c r="AQM11" s="188"/>
      <c r="AQN11" s="188"/>
      <c r="AQO11" s="188"/>
      <c r="AQP11" s="188"/>
      <c r="AQQ11" s="188"/>
      <c r="AQR11" s="188"/>
      <c r="AQS11" s="188"/>
      <c r="AQT11" s="188"/>
      <c r="AQU11" s="188"/>
      <c r="AQV11" s="188"/>
      <c r="AQW11" s="188"/>
      <c r="AQX11" s="188"/>
      <c r="AQY11" s="188"/>
      <c r="AQZ11" s="188"/>
      <c r="ARA11" s="188"/>
      <c r="ARB11" s="188"/>
      <c r="ARC11" s="188"/>
      <c r="ARD11" s="188"/>
      <c r="ARE11" s="188"/>
      <c r="ARF11" s="188"/>
      <c r="ARG11" s="188"/>
      <c r="ARH11" s="188"/>
      <c r="ARI11" s="188"/>
      <c r="ARJ11" s="188"/>
      <c r="ARK11" s="188"/>
      <c r="ARL11" s="188"/>
      <c r="ARM11" s="188"/>
      <c r="ARN11" s="188"/>
      <c r="ARO11" s="188"/>
      <c r="ARP11" s="188"/>
      <c r="ARQ11" s="188"/>
      <c r="ARR11" s="188"/>
      <c r="ARS11" s="188"/>
      <c r="ART11" s="188"/>
      <c r="ARU11" s="188"/>
      <c r="ARV11" s="188"/>
      <c r="ARW11" s="188"/>
      <c r="ARX11" s="188"/>
      <c r="ARY11" s="188"/>
      <c r="ARZ11" s="188"/>
      <c r="ASA11" s="188"/>
      <c r="ASB11" s="188"/>
      <c r="ASC11" s="188"/>
      <c r="ASD11" s="188"/>
      <c r="ASE11" s="188"/>
      <c r="ASF11" s="188"/>
      <c r="ASG11" s="188"/>
      <c r="ASH11" s="188"/>
      <c r="ASI11" s="188"/>
      <c r="ASJ11" s="188"/>
      <c r="ASK11" s="188"/>
      <c r="ASL11" s="188"/>
      <c r="ASM11" s="188"/>
      <c r="ASN11" s="188"/>
      <c r="ASO11" s="188"/>
      <c r="ASP11" s="188"/>
      <c r="ASQ11" s="188"/>
      <c r="ASR11" s="188"/>
      <c r="ASS11" s="188"/>
      <c r="AST11" s="188"/>
      <c r="ASU11" s="188"/>
      <c r="ASV11" s="188"/>
      <c r="ASW11" s="188"/>
      <c r="ASX11" s="188"/>
      <c r="ASY11" s="188"/>
      <c r="ASZ11" s="188"/>
      <c r="ATA11" s="188"/>
      <c r="ATB11" s="188"/>
      <c r="ATC11" s="188"/>
      <c r="ATD11" s="188"/>
      <c r="ATE11" s="188"/>
      <c r="ATF11" s="188"/>
      <c r="ATG11" s="188"/>
      <c r="ATH11" s="188"/>
      <c r="ATI11" s="188"/>
      <c r="ATJ11" s="188"/>
      <c r="ATK11" s="188"/>
      <c r="ATL11" s="188"/>
      <c r="ATM11" s="188"/>
      <c r="ATN11" s="188"/>
      <c r="ATO11" s="188"/>
      <c r="ATP11" s="188"/>
      <c r="ATQ11" s="188"/>
      <c r="ATR11" s="188"/>
      <c r="ATS11" s="188"/>
      <c r="ATT11" s="188"/>
      <c r="ATU11" s="188"/>
      <c r="ATV11" s="188"/>
      <c r="ATW11" s="188"/>
      <c r="ATX11" s="188"/>
      <c r="ATY11" s="188"/>
      <c r="ATZ11" s="188"/>
      <c r="AUA11" s="188"/>
      <c r="AUB11" s="188"/>
      <c r="AUC11" s="188"/>
      <c r="AUD11" s="188"/>
      <c r="AUE11" s="188"/>
      <c r="AUF11" s="188"/>
      <c r="AUG11" s="188"/>
      <c r="AUH11" s="188"/>
      <c r="AUI11" s="188"/>
      <c r="AUJ11" s="188"/>
      <c r="AUK11" s="188"/>
      <c r="AUL11" s="188"/>
      <c r="AUM11" s="188"/>
      <c r="AUN11" s="188"/>
      <c r="AUO11" s="188"/>
      <c r="AUP11" s="188"/>
      <c r="AUQ11" s="188"/>
      <c r="AUR11" s="188"/>
      <c r="AUS11" s="188"/>
      <c r="AUT11" s="188"/>
      <c r="AUU11" s="188"/>
      <c r="AUV11" s="188"/>
      <c r="AUW11" s="188"/>
      <c r="AUX11" s="188"/>
      <c r="AUY11" s="188"/>
      <c r="AUZ11" s="188"/>
      <c r="AVA11" s="188"/>
      <c r="AVB11" s="188"/>
      <c r="AVC11" s="188"/>
      <c r="AVD11" s="188"/>
      <c r="AVE11" s="188"/>
      <c r="AVF11" s="188"/>
      <c r="AVG11" s="188"/>
      <c r="AVH11" s="188"/>
      <c r="AVI11" s="188"/>
      <c r="AVJ11" s="188"/>
      <c r="AVK11" s="188"/>
      <c r="AVL11" s="188"/>
      <c r="AVM11" s="188"/>
      <c r="AVN11" s="188"/>
      <c r="AVO11" s="188"/>
      <c r="AVP11" s="188"/>
      <c r="AVQ11" s="188"/>
      <c r="AVR11" s="188"/>
      <c r="AVS11" s="188"/>
      <c r="AVT11" s="188"/>
      <c r="AVU11" s="188"/>
      <c r="AVV11" s="188"/>
      <c r="AVW11" s="188"/>
      <c r="AVX11" s="188"/>
      <c r="AVY11" s="188"/>
      <c r="AVZ11" s="188"/>
      <c r="AWA11" s="188"/>
      <c r="AWB11" s="188"/>
      <c r="AWC11" s="188"/>
      <c r="AWD11" s="188"/>
      <c r="AWE11" s="188"/>
      <c r="AWF11" s="188"/>
      <c r="AWG11" s="188"/>
      <c r="AWH11" s="188"/>
      <c r="AWI11" s="188"/>
      <c r="AWJ11" s="188"/>
      <c r="AWK11" s="188"/>
      <c r="AWL11" s="188"/>
      <c r="AWM11" s="188"/>
      <c r="AWN11" s="188"/>
      <c r="AWO11" s="188"/>
      <c r="AWP11" s="188"/>
      <c r="AWQ11" s="188"/>
      <c r="AWR11" s="188"/>
      <c r="AWS11" s="188"/>
      <c r="AWT11" s="188"/>
      <c r="AWU11" s="188"/>
      <c r="AWV11" s="188"/>
      <c r="AWW11" s="188"/>
      <c r="AWX11" s="188"/>
      <c r="AWY11" s="188"/>
      <c r="AWZ11" s="188"/>
      <c r="AXA11" s="188"/>
      <c r="AXB11" s="188"/>
      <c r="AXC11" s="188"/>
      <c r="AXD11" s="188"/>
      <c r="AXE11" s="188"/>
      <c r="AXF11" s="188"/>
      <c r="AXG11" s="188"/>
      <c r="AXH11" s="188"/>
      <c r="AXI11" s="188"/>
      <c r="AXJ11" s="188"/>
      <c r="AXK11" s="188"/>
      <c r="AXL11" s="188"/>
      <c r="AXM11" s="188"/>
      <c r="AXN11" s="188"/>
      <c r="AXO11" s="188"/>
      <c r="AXP11" s="188"/>
      <c r="AXQ11" s="188"/>
      <c r="AXR11" s="188"/>
      <c r="AXS11" s="188"/>
      <c r="AXT11" s="188"/>
      <c r="AXU11" s="188"/>
      <c r="AXV11" s="188"/>
      <c r="AXW11" s="188"/>
      <c r="AXX11" s="188"/>
      <c r="AXY11" s="188"/>
      <c r="AXZ11" s="188"/>
      <c r="AYA11" s="188"/>
      <c r="AYB11" s="188"/>
      <c r="AYC11" s="188"/>
      <c r="AYD11" s="188"/>
      <c r="AYE11" s="188"/>
      <c r="AYF11" s="188"/>
      <c r="AYG11" s="188"/>
      <c r="AYH11" s="188"/>
      <c r="AYI11" s="188"/>
      <c r="AYJ11" s="188"/>
      <c r="AYK11" s="188"/>
      <c r="AYL11" s="188"/>
      <c r="AYM11" s="188"/>
      <c r="AYN11" s="188"/>
      <c r="AYO11" s="188"/>
      <c r="AYP11" s="188"/>
      <c r="AYQ11" s="188"/>
      <c r="AYR11" s="188"/>
      <c r="AYS11" s="188"/>
      <c r="AYT11" s="188"/>
      <c r="AYU11" s="188"/>
      <c r="AYV11" s="188"/>
      <c r="AYW11" s="188"/>
      <c r="AYX11" s="188"/>
      <c r="AYY11" s="188"/>
      <c r="AYZ11" s="188"/>
      <c r="AZA11" s="188"/>
      <c r="AZB11" s="188"/>
      <c r="AZC11" s="188"/>
      <c r="AZD11" s="188"/>
      <c r="AZE11" s="188"/>
      <c r="AZF11" s="188"/>
      <c r="AZG11" s="188"/>
      <c r="AZH11" s="188"/>
      <c r="AZI11" s="188"/>
      <c r="AZJ11" s="188"/>
      <c r="AZK11" s="188"/>
      <c r="AZL11" s="188"/>
      <c r="AZM11" s="188"/>
      <c r="AZN11" s="188"/>
      <c r="AZO11" s="188"/>
      <c r="AZP11" s="188"/>
      <c r="AZQ11" s="188"/>
      <c r="AZR11" s="188"/>
      <c r="AZS11" s="188"/>
      <c r="AZT11" s="188"/>
      <c r="AZU11" s="188"/>
      <c r="AZV11" s="188"/>
      <c r="AZW11" s="188"/>
      <c r="AZX11" s="188"/>
      <c r="AZY11" s="188"/>
      <c r="AZZ11" s="188"/>
      <c r="BAA11" s="188"/>
      <c r="BAB11" s="188"/>
      <c r="BAC11" s="188"/>
      <c r="BAD11" s="188"/>
      <c r="BAE11" s="188"/>
      <c r="BAF11" s="188"/>
      <c r="BAG11" s="188"/>
      <c r="BAH11" s="188"/>
      <c r="BAI11" s="188"/>
      <c r="BAJ11" s="188"/>
      <c r="BAK11" s="188"/>
      <c r="BAL11" s="188"/>
      <c r="BAM11" s="188"/>
      <c r="BAN11" s="188"/>
      <c r="BAO11" s="188"/>
      <c r="BAP11" s="188"/>
      <c r="BAQ11" s="188"/>
      <c r="BAR11" s="188"/>
      <c r="BAS11" s="188"/>
      <c r="BAT11" s="188"/>
      <c r="BAU11" s="188"/>
      <c r="BAV11" s="188"/>
      <c r="BAW11" s="188"/>
      <c r="BAX11" s="188"/>
      <c r="BAY11" s="188"/>
      <c r="BAZ11" s="188"/>
      <c r="BBA11" s="188"/>
      <c r="BBB11" s="188"/>
      <c r="BBC11" s="188"/>
      <c r="BBD11" s="188"/>
      <c r="BBE11" s="188"/>
      <c r="BBF11" s="188"/>
      <c r="BBG11" s="188"/>
      <c r="BBH11" s="188"/>
      <c r="BBI11" s="188"/>
      <c r="BBJ11" s="188"/>
      <c r="BBK11" s="188"/>
      <c r="BBL11" s="188"/>
      <c r="BBM11" s="188"/>
      <c r="BBN11" s="188"/>
      <c r="BBO11" s="188"/>
      <c r="BBP11" s="188"/>
      <c r="BBQ11" s="188"/>
      <c r="BBR11" s="188"/>
      <c r="BBS11" s="188"/>
      <c r="BBT11" s="188"/>
      <c r="BBU11" s="188"/>
      <c r="BBV11" s="188"/>
      <c r="BBW11" s="188"/>
      <c r="BBX11" s="188"/>
      <c r="BBY11" s="188"/>
      <c r="BBZ11" s="188"/>
      <c r="BCA11" s="188"/>
      <c r="BCB11" s="188"/>
      <c r="BCC11" s="188"/>
      <c r="BCD11" s="188"/>
      <c r="BCE11" s="188"/>
      <c r="BCF11" s="188"/>
      <c r="BCG11" s="188"/>
      <c r="BCH11" s="188"/>
      <c r="BCI11" s="188"/>
      <c r="BCJ11" s="188"/>
      <c r="BCK11" s="188"/>
      <c r="BCL11" s="188"/>
      <c r="BCM11" s="188"/>
      <c r="BCN11" s="188"/>
      <c r="BCO11" s="188"/>
      <c r="BCP11" s="188"/>
      <c r="BCQ11" s="188"/>
      <c r="BCR11" s="188"/>
      <c r="BCS11" s="188"/>
      <c r="BCT11" s="188"/>
      <c r="BCU11" s="188"/>
      <c r="BCV11" s="188"/>
      <c r="BCW11" s="188"/>
      <c r="BCX11" s="188"/>
      <c r="BCY11" s="188"/>
      <c r="BCZ11" s="188"/>
      <c r="BDA11" s="188"/>
      <c r="BDB11" s="188"/>
      <c r="BDC11" s="188"/>
      <c r="BDD11" s="188"/>
      <c r="BDE11" s="188"/>
      <c r="BDF11" s="188"/>
      <c r="BDG11" s="188"/>
      <c r="BDH11" s="188"/>
      <c r="BDI11" s="188"/>
      <c r="BDJ11" s="188"/>
      <c r="BDK11" s="188"/>
      <c r="BDL11" s="188"/>
      <c r="BDM11" s="188"/>
      <c r="BDN11" s="188"/>
      <c r="BDO11" s="188"/>
      <c r="BDP11" s="188"/>
      <c r="BDQ11" s="188"/>
      <c r="BDR11" s="188"/>
      <c r="BDS11" s="188"/>
      <c r="BDT11" s="188"/>
      <c r="BDU11" s="188"/>
      <c r="BDV11" s="188"/>
      <c r="BDW11" s="188"/>
      <c r="BDX11" s="188"/>
      <c r="BDY11" s="188"/>
      <c r="BDZ11" s="188"/>
      <c r="BEA11" s="188"/>
      <c r="BEB11" s="188"/>
      <c r="BEC11" s="188"/>
      <c r="BED11" s="188"/>
      <c r="BEE11" s="188"/>
      <c r="BEF11" s="188"/>
      <c r="BEG11" s="188"/>
      <c r="BEH11" s="188"/>
      <c r="BEI11" s="188"/>
      <c r="BEJ11" s="188"/>
      <c r="BEK11" s="188"/>
      <c r="BEL11" s="188"/>
      <c r="BEM11" s="188"/>
      <c r="BEN11" s="188"/>
      <c r="BEO11" s="188"/>
      <c r="BEP11" s="188"/>
      <c r="BEQ11" s="188"/>
      <c r="BER11" s="188"/>
      <c r="BES11" s="188"/>
      <c r="BET11" s="188"/>
      <c r="BEU11" s="188"/>
      <c r="BEV11" s="188"/>
      <c r="BEW11" s="188"/>
      <c r="BEX11" s="188"/>
      <c r="BEY11" s="188"/>
      <c r="BEZ11" s="188"/>
      <c r="BFA11" s="188"/>
      <c r="BFB11" s="188"/>
      <c r="BFC11" s="188"/>
      <c r="BFD11" s="188"/>
      <c r="BFE11" s="188"/>
      <c r="BFF11" s="188"/>
      <c r="BFG11" s="188"/>
      <c r="BFH11" s="188"/>
      <c r="BFI11" s="188"/>
      <c r="BFJ11" s="188"/>
      <c r="BFK11" s="188"/>
      <c r="BFL11" s="188"/>
      <c r="BFM11" s="188"/>
      <c r="BFN11" s="188"/>
      <c r="BFO11" s="188"/>
      <c r="BFP11" s="188"/>
      <c r="BFQ11" s="188"/>
      <c r="BFR11" s="188"/>
      <c r="BFS11" s="188"/>
      <c r="BFT11" s="188"/>
      <c r="BFU11" s="188"/>
      <c r="BFV11" s="188"/>
      <c r="BFW11" s="188"/>
      <c r="BFX11" s="188"/>
      <c r="BFY11" s="188"/>
      <c r="BFZ11" s="188"/>
      <c r="BGA11" s="188"/>
      <c r="BGB11" s="188"/>
      <c r="BGC11" s="188"/>
      <c r="BGD11" s="188"/>
      <c r="BGE11" s="188"/>
      <c r="BGF11" s="188"/>
      <c r="BGG11" s="188"/>
      <c r="BGH11" s="188"/>
      <c r="BGI11" s="188"/>
      <c r="BGJ11" s="188"/>
      <c r="BGK11" s="188"/>
      <c r="BGL11" s="188"/>
      <c r="BGM11" s="188"/>
      <c r="BGN11" s="188"/>
      <c r="BGO11" s="188"/>
      <c r="BGP11" s="188"/>
      <c r="BGQ11" s="188"/>
      <c r="BGR11" s="188"/>
      <c r="BGS11" s="188"/>
      <c r="BGT11" s="188"/>
      <c r="BGU11" s="188"/>
      <c r="BGV11" s="188"/>
      <c r="BGW11" s="188"/>
      <c r="BGX11" s="188"/>
      <c r="BGY11" s="188"/>
      <c r="BGZ11" s="188"/>
      <c r="BHA11" s="188"/>
      <c r="BHB11" s="188"/>
      <c r="BHC11" s="188"/>
      <c r="BHD11" s="188"/>
      <c r="BHE11" s="188"/>
      <c r="BHF11" s="188"/>
      <c r="BHG11" s="188"/>
      <c r="BHH11" s="188"/>
      <c r="BHI11" s="188"/>
      <c r="BHJ11" s="188"/>
      <c r="BHK11" s="188"/>
      <c r="BHL11" s="188"/>
      <c r="BHM11" s="188"/>
      <c r="BHN11" s="188"/>
      <c r="BHO11" s="188"/>
      <c r="BHP11" s="188"/>
      <c r="BHQ11" s="188"/>
      <c r="BHR11" s="188"/>
      <c r="BHS11" s="188"/>
      <c r="BHT11" s="188"/>
      <c r="BHU11" s="188"/>
      <c r="BHV11" s="188"/>
      <c r="BHW11" s="188"/>
      <c r="BHX11" s="188"/>
      <c r="BHY11" s="188"/>
      <c r="BHZ11" s="188"/>
      <c r="BIA11" s="188"/>
      <c r="BIB11" s="188"/>
      <c r="BIC11" s="188"/>
      <c r="BID11" s="188"/>
      <c r="BIE11" s="188"/>
      <c r="BIF11" s="188"/>
      <c r="BIG11" s="188"/>
      <c r="BIH11" s="188"/>
      <c r="BII11" s="188"/>
      <c r="BIJ11" s="188"/>
      <c r="BIK11" s="188"/>
      <c r="BIL11" s="188"/>
      <c r="BIM11" s="188"/>
      <c r="BIN11" s="188"/>
      <c r="BIO11" s="188"/>
      <c r="BIP11" s="188"/>
      <c r="BIQ11" s="188"/>
      <c r="BIR11" s="188"/>
      <c r="BIS11" s="188"/>
      <c r="BIT11" s="188"/>
      <c r="BIU11" s="188"/>
      <c r="BIV11" s="188"/>
      <c r="BIW11" s="188"/>
      <c r="BIX11" s="188"/>
      <c r="BIY11" s="188"/>
      <c r="BIZ11" s="188"/>
      <c r="BJA11" s="188"/>
      <c r="BJB11" s="188"/>
      <c r="BJC11" s="188"/>
      <c r="BJD11" s="188"/>
      <c r="BJE11" s="188"/>
      <c r="BJF11" s="188"/>
      <c r="BJG11" s="188"/>
      <c r="BJH11" s="188"/>
      <c r="BJI11" s="188"/>
      <c r="BJJ11" s="188"/>
      <c r="BJK11" s="188"/>
      <c r="BJL11" s="188"/>
      <c r="BJM11" s="188"/>
      <c r="BJN11" s="188"/>
      <c r="BJO11" s="188"/>
      <c r="BJP11" s="188"/>
      <c r="BJQ11" s="188"/>
      <c r="BJR11" s="188"/>
      <c r="BJS11" s="188"/>
      <c r="BJT11" s="188"/>
      <c r="BJU11" s="188"/>
      <c r="BJV11" s="188"/>
      <c r="BJW11" s="188"/>
      <c r="BJX11" s="188"/>
      <c r="BJY11" s="188"/>
      <c r="BJZ11" s="188"/>
      <c r="BKA11" s="188"/>
      <c r="BKB11" s="188"/>
      <c r="BKC11" s="188"/>
      <c r="BKD11" s="188"/>
      <c r="BKE11" s="188"/>
      <c r="BKF11" s="188"/>
      <c r="BKG11" s="188"/>
      <c r="BKH11" s="188"/>
      <c r="BKI11" s="188"/>
      <c r="BKJ11" s="188"/>
      <c r="BKK11" s="188"/>
      <c r="BKL11" s="188"/>
      <c r="BKM11" s="188"/>
      <c r="BKN11" s="188"/>
      <c r="BKO11" s="188"/>
      <c r="BKP11" s="188"/>
      <c r="BKQ11" s="188"/>
      <c r="BKR11" s="188"/>
      <c r="BKS11" s="188"/>
      <c r="BKT11" s="188"/>
      <c r="BKU11" s="188"/>
      <c r="BKV11" s="188"/>
      <c r="BKW11" s="188"/>
      <c r="BKX11" s="188"/>
      <c r="BKY11" s="188"/>
      <c r="BKZ11" s="188"/>
      <c r="BLA11" s="188"/>
      <c r="BLB11" s="188"/>
      <c r="BLC11" s="188"/>
      <c r="BLD11" s="188"/>
      <c r="BLE11" s="188"/>
      <c r="BLF11" s="188"/>
      <c r="BLG11" s="188"/>
      <c r="BLH11" s="188"/>
      <c r="BLI11" s="188"/>
      <c r="BLJ11" s="188"/>
      <c r="BLK11" s="188"/>
      <c r="BLL11" s="188"/>
      <c r="BLM11" s="188"/>
      <c r="BLN11" s="188"/>
      <c r="BLO11" s="188"/>
      <c r="BLP11" s="188"/>
      <c r="BLQ11" s="188"/>
      <c r="BLR11" s="188"/>
      <c r="BLS11" s="188"/>
      <c r="BLT11" s="188"/>
      <c r="BLU11" s="188"/>
      <c r="BLV11" s="188"/>
      <c r="BLW11" s="188"/>
      <c r="BLX11" s="188"/>
      <c r="BLY11" s="188"/>
      <c r="BLZ11" s="188"/>
      <c r="BMA11" s="188"/>
      <c r="BMB11" s="188"/>
      <c r="BMC11" s="188"/>
      <c r="BMD11" s="188"/>
      <c r="BME11" s="188"/>
      <c r="BMF11" s="188"/>
      <c r="BMG11" s="188"/>
      <c r="BMH11" s="188"/>
      <c r="BMI11" s="188"/>
      <c r="BMJ11" s="188"/>
      <c r="BMK11" s="188"/>
      <c r="BML11" s="188"/>
      <c r="BMM11" s="188"/>
      <c r="BMN11" s="188"/>
      <c r="BMO11" s="188"/>
      <c r="BMP11" s="188"/>
      <c r="BMQ11" s="188"/>
      <c r="BMR11" s="188"/>
      <c r="BMS11" s="188"/>
      <c r="BMT11" s="188"/>
      <c r="BMU11" s="188"/>
      <c r="BMV11" s="188"/>
      <c r="BMW11" s="188"/>
      <c r="BMX11" s="188"/>
      <c r="BMY11" s="188"/>
      <c r="BMZ11" s="188"/>
      <c r="BNA11" s="188"/>
      <c r="BNB11" s="188"/>
      <c r="BNC11" s="188"/>
      <c r="BND11" s="188"/>
      <c r="BNE11" s="188"/>
      <c r="BNF11" s="188"/>
      <c r="BNG11" s="188"/>
      <c r="BNH11" s="188"/>
      <c r="BNI11" s="188"/>
      <c r="BNJ11" s="188"/>
      <c r="BNK11" s="188"/>
      <c r="BNL11" s="188"/>
      <c r="BNM11" s="188"/>
      <c r="BNN11" s="188"/>
      <c r="BNO11" s="188"/>
      <c r="BNP11" s="188"/>
      <c r="BNQ11" s="188"/>
      <c r="BNR11" s="188"/>
      <c r="BNS11" s="188"/>
      <c r="BNT11" s="188"/>
      <c r="BNU11" s="188"/>
      <c r="BNV11" s="188"/>
      <c r="BNW11" s="188"/>
      <c r="BNX11" s="188"/>
      <c r="BNY11" s="188"/>
      <c r="BNZ11" s="188"/>
      <c r="BOA11" s="188"/>
      <c r="BOB11" s="188"/>
      <c r="BOC11" s="188"/>
      <c r="BOD11" s="188"/>
      <c r="BOE11" s="188"/>
      <c r="BOF11" s="188"/>
      <c r="BOG11" s="188"/>
      <c r="BOH11" s="188"/>
      <c r="BOI11" s="188"/>
      <c r="BOJ11" s="188"/>
      <c r="BOK11" s="188"/>
      <c r="BOL11" s="188"/>
      <c r="BOM11" s="188"/>
      <c r="BON11" s="188"/>
      <c r="BOO11" s="188"/>
      <c r="BOP11" s="188"/>
      <c r="BOQ11" s="188"/>
      <c r="BOR11" s="188"/>
      <c r="BOS11" s="188"/>
      <c r="BOT11" s="188"/>
      <c r="BOU11" s="188"/>
      <c r="BOV11" s="188"/>
      <c r="BOW11" s="188"/>
      <c r="BOX11" s="188"/>
      <c r="BOY11" s="188"/>
      <c r="BOZ11" s="188"/>
      <c r="BPA11" s="188"/>
      <c r="BPB11" s="188"/>
      <c r="BPC11" s="188"/>
      <c r="BPD11" s="188"/>
      <c r="BPE11" s="188"/>
      <c r="BPF11" s="188"/>
      <c r="BPG11" s="188"/>
      <c r="BPH11" s="188"/>
      <c r="BPI11" s="188"/>
      <c r="BPJ11" s="188"/>
      <c r="BPK11" s="188"/>
      <c r="BPL11" s="188"/>
      <c r="BPM11" s="188"/>
      <c r="BPN11" s="188"/>
      <c r="BPO11" s="188"/>
      <c r="BPP11" s="188"/>
      <c r="BPQ11" s="188"/>
      <c r="BPR11" s="188"/>
      <c r="BPS11" s="188"/>
      <c r="BPT11" s="188"/>
      <c r="BPU11" s="188"/>
      <c r="BPV11" s="188"/>
      <c r="BPW11" s="188"/>
      <c r="BPX11" s="188"/>
      <c r="BPY11" s="188"/>
      <c r="BPZ11" s="188"/>
      <c r="BQA11" s="188"/>
      <c r="BQB11" s="188"/>
      <c r="BQC11" s="188"/>
      <c r="BQD11" s="188"/>
      <c r="BQE11" s="188"/>
      <c r="BQF11" s="188"/>
      <c r="BQG11" s="188"/>
      <c r="BQH11" s="188"/>
      <c r="BQI11" s="188"/>
      <c r="BQJ11" s="188"/>
      <c r="BQK11" s="188"/>
      <c r="BQL11" s="188"/>
      <c r="BQM11" s="188"/>
      <c r="BQN11" s="188"/>
      <c r="BQO11" s="188"/>
      <c r="BQP11" s="188"/>
      <c r="BQQ11" s="188"/>
      <c r="BQR11" s="188"/>
      <c r="BQS11" s="188"/>
      <c r="BQT11" s="188"/>
      <c r="BQU11" s="188"/>
      <c r="BQV11" s="188"/>
      <c r="BQW11" s="188"/>
      <c r="BQX11" s="188"/>
      <c r="BQY11" s="188"/>
      <c r="BQZ11" s="188"/>
      <c r="BRA11" s="188"/>
      <c r="BRB11" s="188"/>
      <c r="BRC11" s="188"/>
      <c r="BRD11" s="188"/>
      <c r="BRE11" s="188"/>
      <c r="BRF11" s="188"/>
      <c r="BRG11" s="188"/>
      <c r="BRH11" s="188"/>
      <c r="BRI11" s="188"/>
      <c r="BRJ11" s="188"/>
      <c r="BRK11" s="188"/>
      <c r="BRL11" s="188"/>
      <c r="BRM11" s="188"/>
      <c r="BRN11" s="188"/>
      <c r="BRO11" s="188"/>
      <c r="BRP11" s="188"/>
      <c r="BRQ11" s="188"/>
      <c r="BRR11" s="188"/>
      <c r="BRS11" s="188"/>
      <c r="BRT11" s="188"/>
      <c r="BRU11" s="188"/>
      <c r="BRV11" s="188"/>
      <c r="BRW11" s="188"/>
      <c r="BRX11" s="188"/>
      <c r="BRY11" s="188"/>
      <c r="BRZ11" s="188"/>
      <c r="BSA11" s="188"/>
      <c r="BSB11" s="188"/>
      <c r="BSC11" s="188"/>
      <c r="BSD11" s="188"/>
      <c r="BSE11" s="188"/>
      <c r="BSF11" s="188"/>
      <c r="BSG11" s="188"/>
      <c r="BSH11" s="188"/>
      <c r="BSI11" s="188"/>
      <c r="BSJ11" s="188"/>
      <c r="BSK11" s="188"/>
      <c r="BSL11" s="188"/>
      <c r="BSM11" s="188"/>
      <c r="BSN11" s="188"/>
      <c r="BSO11" s="188"/>
      <c r="BSP11" s="188"/>
      <c r="BSQ11" s="188"/>
      <c r="BSR11" s="188"/>
      <c r="BSS11" s="188"/>
      <c r="BST11" s="188"/>
      <c r="BSU11" s="188"/>
      <c r="BSV11" s="188"/>
      <c r="BSW11" s="188"/>
      <c r="BSX11" s="188"/>
      <c r="BSY11" s="188"/>
      <c r="BSZ11" s="188"/>
      <c r="BTA11" s="188"/>
      <c r="BTB11" s="188"/>
      <c r="BTC11" s="188"/>
      <c r="BTD11" s="188"/>
      <c r="BTE11" s="188"/>
      <c r="BTF11" s="188"/>
      <c r="BTG11" s="188"/>
      <c r="BTH11" s="188"/>
      <c r="BTI11" s="188"/>
      <c r="BTJ11" s="188"/>
      <c r="BTK11" s="188"/>
      <c r="BTL11" s="188"/>
      <c r="BTM11" s="188"/>
      <c r="BTN11" s="188"/>
      <c r="BTO11" s="188"/>
      <c r="BTP11" s="188"/>
      <c r="BTQ11" s="188"/>
      <c r="BTR11" s="188"/>
      <c r="BTS11" s="188"/>
      <c r="BTT11" s="188"/>
      <c r="BTU11" s="188"/>
      <c r="BTV11" s="188"/>
      <c r="BTW11" s="188"/>
      <c r="BTX11" s="188"/>
      <c r="BTY11" s="188"/>
      <c r="BTZ11" s="188"/>
      <c r="BUA11" s="188"/>
      <c r="BUB11" s="188"/>
      <c r="BUC11" s="188"/>
      <c r="BUD11" s="188"/>
      <c r="BUE11" s="188"/>
      <c r="BUF11" s="188"/>
      <c r="BUG11" s="188"/>
      <c r="BUH11" s="188"/>
      <c r="BUI11" s="188"/>
      <c r="BUJ11" s="188"/>
      <c r="BUK11" s="188"/>
      <c r="BUL11" s="188"/>
      <c r="BUM11" s="188"/>
      <c r="BUN11" s="188"/>
      <c r="BUO11" s="188"/>
      <c r="BUP11" s="188"/>
      <c r="BUQ11" s="188"/>
      <c r="BUR11" s="188"/>
      <c r="BUS11" s="188"/>
      <c r="BUT11" s="188"/>
      <c r="BUU11" s="188"/>
      <c r="BUV11" s="188"/>
      <c r="BUW11" s="188"/>
      <c r="BUX11" s="188"/>
      <c r="BUY11" s="188"/>
      <c r="BUZ11" s="188"/>
      <c r="BVA11" s="188"/>
      <c r="BVB11" s="188"/>
      <c r="BVC11" s="188"/>
      <c r="BVD11" s="188"/>
      <c r="BVE11" s="188"/>
      <c r="BVF11" s="188"/>
      <c r="BVG11" s="188"/>
      <c r="BVH11" s="188"/>
      <c r="BVI11" s="188"/>
      <c r="BVJ11" s="188"/>
      <c r="BVK11" s="188"/>
      <c r="BVL11" s="188"/>
      <c r="BVM11" s="188"/>
      <c r="BVN11" s="188"/>
      <c r="BVO11" s="188"/>
      <c r="BVP11" s="188"/>
      <c r="BVQ11" s="188"/>
      <c r="BVR11" s="188"/>
      <c r="BVS11" s="188"/>
      <c r="BVT11" s="188"/>
      <c r="BVU11" s="188"/>
      <c r="BVV11" s="188"/>
      <c r="BVW11" s="188"/>
      <c r="BVX11" s="188"/>
      <c r="BVY11" s="188"/>
      <c r="BVZ11" s="188"/>
      <c r="BWA11" s="188"/>
      <c r="BWB11" s="188"/>
      <c r="BWC11" s="188"/>
      <c r="BWD11" s="188"/>
      <c r="BWE11" s="188"/>
      <c r="BWF11" s="188"/>
      <c r="BWG11" s="188"/>
      <c r="BWH11" s="188"/>
      <c r="BWI11" s="188"/>
      <c r="BWJ11" s="188"/>
      <c r="BWK11" s="188"/>
      <c r="BWL11" s="188"/>
      <c r="BWM11" s="188"/>
      <c r="BWN11" s="188"/>
      <c r="BWO11" s="188"/>
      <c r="BWP11" s="188"/>
      <c r="BWQ11" s="188"/>
      <c r="BWR11" s="188"/>
      <c r="BWS11" s="188"/>
      <c r="BWT11" s="188"/>
      <c r="BWU11" s="188"/>
      <c r="BWV11" s="188"/>
      <c r="BWW11" s="188"/>
      <c r="BWX11" s="188"/>
      <c r="BWY11" s="188"/>
      <c r="BWZ11" s="188"/>
      <c r="BXA11" s="188"/>
      <c r="BXB11" s="188"/>
      <c r="BXC11" s="188"/>
      <c r="BXD11" s="188"/>
      <c r="BXE11" s="188"/>
      <c r="BXF11" s="188"/>
      <c r="BXG11" s="188"/>
      <c r="BXH11" s="188"/>
      <c r="BXI11" s="188"/>
      <c r="BXJ11" s="188"/>
      <c r="BXK11" s="188"/>
      <c r="BXL11" s="188"/>
      <c r="BXM11" s="188"/>
      <c r="BXN11" s="188"/>
      <c r="BXO11" s="188"/>
      <c r="BXP11" s="188"/>
      <c r="BXQ11" s="188"/>
      <c r="BXR11" s="188"/>
      <c r="BXS11" s="188"/>
      <c r="BXT11" s="188"/>
      <c r="BXU11" s="188"/>
      <c r="BXV11" s="188"/>
      <c r="BXW11" s="188"/>
      <c r="BXX11" s="188"/>
      <c r="BXY11" s="188"/>
      <c r="BXZ11" s="188"/>
      <c r="BYA11" s="188"/>
      <c r="BYB11" s="188"/>
      <c r="BYC11" s="188"/>
      <c r="BYD11" s="188"/>
      <c r="BYE11" s="188"/>
      <c r="BYF11" s="188"/>
      <c r="BYG11" s="188"/>
      <c r="BYH11" s="188"/>
      <c r="BYI11" s="188"/>
      <c r="BYJ11" s="188"/>
      <c r="BYK11" s="188"/>
      <c r="BYL11" s="188"/>
      <c r="BYM11" s="188"/>
      <c r="BYN11" s="188"/>
      <c r="BYO11" s="188"/>
      <c r="BYP11" s="188"/>
      <c r="BYQ11" s="188"/>
      <c r="BYR11" s="188"/>
      <c r="BYS11" s="188"/>
      <c r="BYT11" s="188"/>
      <c r="BYU11" s="188"/>
      <c r="BYV11" s="188"/>
      <c r="BYW11" s="188"/>
      <c r="BYX11" s="188"/>
      <c r="BYY11" s="188"/>
      <c r="BYZ11" s="188"/>
      <c r="BZA11" s="188"/>
      <c r="BZB11" s="188"/>
      <c r="BZC11" s="188"/>
      <c r="BZD11" s="188"/>
      <c r="BZE11" s="188"/>
      <c r="BZF11" s="188"/>
      <c r="BZG11" s="188"/>
      <c r="BZH11" s="188"/>
      <c r="BZI11" s="188"/>
      <c r="BZJ11" s="188"/>
      <c r="BZK11" s="188"/>
      <c r="BZL11" s="188"/>
      <c r="BZM11" s="188"/>
      <c r="BZN11" s="188"/>
      <c r="BZO11" s="188"/>
      <c r="BZP11" s="188"/>
      <c r="BZQ11" s="188"/>
      <c r="BZR11" s="188"/>
      <c r="BZS11" s="188"/>
      <c r="BZT11" s="188"/>
      <c r="BZU11" s="188"/>
      <c r="BZV11" s="188"/>
      <c r="BZW11" s="188"/>
      <c r="BZX11" s="188"/>
      <c r="BZY11" s="188"/>
      <c r="BZZ11" s="188"/>
      <c r="CAA11" s="188"/>
      <c r="CAB11" s="188"/>
      <c r="CAC11" s="188"/>
      <c r="CAD11" s="188"/>
      <c r="CAE11" s="188"/>
      <c r="CAF11" s="188"/>
      <c r="CAG11" s="188"/>
      <c r="CAH11" s="188"/>
      <c r="CAI11" s="188"/>
      <c r="CAJ11" s="188"/>
      <c r="CAK11" s="188"/>
      <c r="CAL11" s="188"/>
      <c r="CAM11" s="188"/>
      <c r="CAN11" s="188"/>
      <c r="CAO11" s="188"/>
      <c r="CAP11" s="188"/>
      <c r="CAQ11" s="188"/>
      <c r="CAR11" s="188"/>
      <c r="CAS11" s="188"/>
      <c r="CAT11" s="188"/>
      <c r="CAU11" s="188"/>
      <c r="CAV11" s="188"/>
      <c r="CAW11" s="188"/>
      <c r="CAX11" s="188"/>
      <c r="CAY11" s="188"/>
      <c r="CAZ11" s="188"/>
      <c r="CBA11" s="188"/>
      <c r="CBB11" s="188"/>
      <c r="CBC11" s="188"/>
      <c r="CBD11" s="188"/>
      <c r="CBE11" s="188"/>
      <c r="CBF11" s="188"/>
      <c r="CBG11" s="188"/>
      <c r="CBH11" s="188"/>
      <c r="CBI11" s="188"/>
      <c r="CBJ11" s="188"/>
      <c r="CBK11" s="188"/>
      <c r="CBL11" s="188"/>
      <c r="CBM11" s="188"/>
      <c r="CBN11" s="188"/>
      <c r="CBO11" s="188"/>
      <c r="CBP11" s="188"/>
      <c r="CBQ11" s="188"/>
      <c r="CBR11" s="188"/>
      <c r="CBS11" s="188"/>
      <c r="CBT11" s="188"/>
      <c r="CBU11" s="188"/>
      <c r="CBV11" s="188"/>
      <c r="CBW11" s="188"/>
      <c r="CBX11" s="188"/>
      <c r="CBY11" s="188"/>
      <c r="CBZ11" s="188"/>
      <c r="CCA11" s="188"/>
      <c r="CCB11" s="188"/>
      <c r="CCC11" s="188"/>
      <c r="CCD11" s="188"/>
      <c r="CCE11" s="188"/>
      <c r="CCF11" s="188"/>
      <c r="CCG11" s="188"/>
      <c r="CCH11" s="188"/>
      <c r="CCI11" s="188"/>
      <c r="CCJ11" s="188"/>
      <c r="CCK11" s="188"/>
      <c r="CCL11" s="188"/>
      <c r="CCM11" s="188"/>
      <c r="CCN11" s="188"/>
      <c r="CCO11" s="188"/>
      <c r="CCP11" s="188"/>
      <c r="CCQ11" s="188"/>
      <c r="CCR11" s="188"/>
      <c r="CCS11" s="188"/>
      <c r="CCT11" s="188"/>
      <c r="CCU11" s="188"/>
      <c r="CCV11" s="188"/>
      <c r="CCW11" s="188"/>
      <c r="CCX11" s="188"/>
      <c r="CCY11" s="188"/>
      <c r="CCZ11" s="188"/>
      <c r="CDA11" s="188"/>
      <c r="CDB11" s="188"/>
      <c r="CDC11" s="188"/>
      <c r="CDD11" s="188"/>
      <c r="CDE11" s="188"/>
      <c r="CDF11" s="188"/>
      <c r="CDG11" s="188"/>
      <c r="CDH11" s="188"/>
      <c r="CDI11" s="188"/>
      <c r="CDJ11" s="188"/>
      <c r="CDK11" s="188"/>
      <c r="CDL11" s="188"/>
      <c r="CDM11" s="188"/>
      <c r="CDN11" s="188"/>
      <c r="CDO11" s="188"/>
      <c r="CDP11" s="188"/>
      <c r="CDQ11" s="188"/>
      <c r="CDR11" s="188"/>
      <c r="CDS11" s="188"/>
      <c r="CDT11" s="188"/>
      <c r="CDU11" s="188"/>
      <c r="CDV11" s="188"/>
      <c r="CDW11" s="188"/>
      <c r="CDX11" s="188"/>
      <c r="CDY11" s="188"/>
      <c r="CDZ11" s="188"/>
      <c r="CEA11" s="188"/>
      <c r="CEB11" s="188"/>
      <c r="CEC11" s="188"/>
      <c r="CED11" s="188"/>
      <c r="CEE11" s="188"/>
      <c r="CEF11" s="188"/>
      <c r="CEG11" s="188"/>
      <c r="CEH11" s="188"/>
      <c r="CEI11" s="188"/>
      <c r="CEJ11" s="188"/>
      <c r="CEK11" s="188"/>
      <c r="CEL11" s="188"/>
      <c r="CEM11" s="188"/>
      <c r="CEN11" s="188"/>
      <c r="CEO11" s="188"/>
      <c r="CEP11" s="188"/>
      <c r="CEQ11" s="188"/>
      <c r="CER11" s="188"/>
      <c r="CES11" s="188"/>
      <c r="CET11" s="188"/>
      <c r="CEU11" s="188"/>
      <c r="CEV11" s="188"/>
      <c r="CEW11" s="188"/>
      <c r="CEX11" s="188"/>
      <c r="CEY11" s="188"/>
      <c r="CEZ11" s="188"/>
      <c r="CFA11" s="188"/>
      <c r="CFB11" s="188"/>
      <c r="CFC11" s="188"/>
      <c r="CFD11" s="188"/>
      <c r="CFE11" s="188"/>
      <c r="CFF11" s="188"/>
      <c r="CFG11" s="188"/>
      <c r="CFH11" s="188"/>
      <c r="CFI11" s="188"/>
      <c r="CFJ11" s="188"/>
      <c r="CFK11" s="188"/>
      <c r="CFL11" s="188"/>
      <c r="CFM11" s="188"/>
      <c r="CFN11" s="188"/>
      <c r="CFO11" s="188"/>
      <c r="CFP11" s="188"/>
      <c r="CFQ11" s="188"/>
      <c r="CFR11" s="188"/>
      <c r="CFS11" s="188"/>
      <c r="CFT11" s="188"/>
      <c r="CFU11" s="188"/>
      <c r="CFV11" s="188"/>
      <c r="CFW11" s="188"/>
      <c r="CFX11" s="188"/>
      <c r="CFY11" s="188"/>
      <c r="CFZ11" s="188"/>
      <c r="CGA11" s="188"/>
      <c r="CGB11" s="188"/>
      <c r="CGC11" s="188"/>
      <c r="CGD11" s="188"/>
      <c r="CGE11" s="188"/>
      <c r="CGF11" s="188"/>
      <c r="CGG11" s="188"/>
      <c r="CGH11" s="188"/>
      <c r="CGI11" s="188"/>
      <c r="CGJ11" s="188"/>
      <c r="CGK11" s="188"/>
      <c r="CGL11" s="188"/>
      <c r="CGM11" s="188"/>
      <c r="CGN11" s="188"/>
      <c r="CGO11" s="188"/>
      <c r="CGP11" s="188"/>
      <c r="CGQ11" s="188"/>
      <c r="CGR11" s="188"/>
      <c r="CGS11" s="188"/>
      <c r="CGT11" s="188"/>
      <c r="CGU11" s="188"/>
      <c r="CGV11" s="188"/>
      <c r="CGW11" s="188"/>
      <c r="CGX11" s="188"/>
      <c r="CGY11" s="188"/>
      <c r="CGZ11" s="188"/>
      <c r="CHA11" s="188"/>
      <c r="CHB11" s="188"/>
      <c r="CHC11" s="188"/>
      <c r="CHD11" s="188"/>
      <c r="CHE11" s="188"/>
      <c r="CHF11" s="188"/>
      <c r="CHG11" s="188"/>
      <c r="CHH11" s="188"/>
      <c r="CHI11" s="188"/>
      <c r="CHJ11" s="188"/>
      <c r="CHK11" s="188"/>
      <c r="CHL11" s="188"/>
      <c r="CHM11" s="188"/>
      <c r="CHN11" s="188"/>
      <c r="CHO11" s="188"/>
      <c r="CHP11" s="188"/>
      <c r="CHQ11" s="188"/>
      <c r="CHR11" s="188"/>
      <c r="CHS11" s="188"/>
      <c r="CHT11" s="188"/>
      <c r="CHU11" s="188"/>
      <c r="CHV11" s="188"/>
      <c r="CHW11" s="188"/>
      <c r="CHX11" s="188"/>
      <c r="CHY11" s="188"/>
      <c r="CHZ11" s="188"/>
      <c r="CIA11" s="188"/>
      <c r="CIB11" s="188"/>
      <c r="CIC11" s="188"/>
      <c r="CID11" s="188"/>
      <c r="CIE11" s="188"/>
      <c r="CIF11" s="188"/>
      <c r="CIG11" s="188"/>
      <c r="CIH11" s="188"/>
      <c r="CII11" s="188"/>
      <c r="CIJ11" s="188"/>
      <c r="CIK11" s="188"/>
      <c r="CIL11" s="188"/>
      <c r="CIM11" s="188"/>
      <c r="CIN11" s="188"/>
      <c r="CIO11" s="188"/>
      <c r="CIP11" s="188"/>
      <c r="CIQ11" s="188"/>
      <c r="CIR11" s="188"/>
      <c r="CIS11" s="188"/>
      <c r="CIT11" s="188"/>
      <c r="CIU11" s="188"/>
      <c r="CIV11" s="188"/>
      <c r="CIW11" s="188"/>
      <c r="CIX11" s="188"/>
      <c r="CIY11" s="188"/>
      <c r="CIZ11" s="188"/>
      <c r="CJA11" s="188"/>
      <c r="CJB11" s="188"/>
      <c r="CJC11" s="188"/>
      <c r="CJD11" s="188"/>
      <c r="CJE11" s="188"/>
      <c r="CJF11" s="188"/>
      <c r="CJG11" s="188"/>
      <c r="CJH11" s="188"/>
      <c r="CJI11" s="188"/>
      <c r="CJJ11" s="188"/>
      <c r="CJK11" s="188"/>
      <c r="CJL11" s="188"/>
      <c r="CJM11" s="188"/>
      <c r="CJN11" s="188"/>
      <c r="CJO11" s="188"/>
      <c r="CJP11" s="188"/>
      <c r="CJQ11" s="188"/>
      <c r="CJR11" s="188"/>
      <c r="CJS11" s="188"/>
      <c r="CJT11" s="188"/>
      <c r="CJU11" s="188"/>
      <c r="CJV11" s="188"/>
      <c r="CJW11" s="188"/>
      <c r="CJX11" s="188"/>
      <c r="CJY11" s="188"/>
      <c r="CJZ11" s="188"/>
      <c r="CKA11" s="188"/>
      <c r="CKB11" s="188"/>
      <c r="CKC11" s="188"/>
      <c r="CKD11" s="188"/>
      <c r="CKE11" s="188"/>
      <c r="CKF11" s="188"/>
      <c r="CKG11" s="188"/>
      <c r="CKH11" s="188"/>
      <c r="CKI11" s="188"/>
      <c r="CKJ11" s="188"/>
      <c r="CKK11" s="188"/>
      <c r="CKL11" s="188"/>
      <c r="CKM11" s="188"/>
      <c r="CKN11" s="188"/>
      <c r="CKO11" s="188"/>
      <c r="CKP11" s="188"/>
      <c r="CKQ11" s="188"/>
      <c r="CKR11" s="188"/>
      <c r="CKS11" s="188"/>
      <c r="CKT11" s="188"/>
      <c r="CKU11" s="188"/>
      <c r="CKV11" s="188"/>
      <c r="CKW11" s="188"/>
      <c r="CKX11" s="188"/>
      <c r="CKY11" s="188"/>
      <c r="CKZ11" s="188"/>
      <c r="CLA11" s="188"/>
      <c r="CLB11" s="188"/>
      <c r="CLC11" s="188"/>
      <c r="CLD11" s="188"/>
      <c r="CLE11" s="188"/>
      <c r="CLF11" s="188"/>
      <c r="CLG11" s="188"/>
      <c r="CLH11" s="188"/>
      <c r="CLI11" s="188"/>
      <c r="CLJ11" s="188"/>
      <c r="CLK11" s="188"/>
      <c r="CLL11" s="188"/>
      <c r="CLM11" s="188"/>
      <c r="CLN11" s="188"/>
      <c r="CLO11" s="188"/>
      <c r="CLP11" s="188"/>
      <c r="CLQ11" s="188"/>
      <c r="CLR11" s="188"/>
      <c r="CLS11" s="188"/>
      <c r="CLT11" s="188"/>
      <c r="CLU11" s="188"/>
      <c r="CLV11" s="188"/>
      <c r="CLW11" s="188"/>
      <c r="CLX11" s="188"/>
      <c r="CLY11" s="188"/>
      <c r="CLZ11" s="188"/>
      <c r="CMA11" s="188"/>
      <c r="CMB11" s="188"/>
      <c r="CMC11" s="188"/>
      <c r="CMD11" s="188"/>
      <c r="CME11" s="188"/>
      <c r="CMF11" s="188"/>
      <c r="CMG11" s="188"/>
      <c r="CMH11" s="188"/>
      <c r="CMI11" s="188"/>
      <c r="CMJ11" s="188"/>
      <c r="CMK11" s="188"/>
      <c r="CML11" s="188"/>
      <c r="CMM11" s="188"/>
      <c r="CMN11" s="188"/>
      <c r="CMO11" s="188"/>
      <c r="CMP11" s="188"/>
      <c r="CMQ11" s="188"/>
      <c r="CMR11" s="188"/>
      <c r="CMS11" s="188"/>
      <c r="CMT11" s="188"/>
      <c r="CMU11" s="188"/>
      <c r="CMV11" s="188"/>
      <c r="CMW11" s="188"/>
      <c r="CMX11" s="188"/>
      <c r="CMY11" s="188"/>
      <c r="CMZ11" s="188"/>
      <c r="CNA11" s="188"/>
      <c r="CNB11" s="188"/>
      <c r="CNC11" s="188"/>
      <c r="CND11" s="188"/>
      <c r="CNE11" s="188"/>
      <c r="CNF11" s="188"/>
      <c r="CNG11" s="188"/>
      <c r="CNH11" s="188"/>
      <c r="CNI11" s="188"/>
      <c r="CNJ11" s="188"/>
      <c r="CNK11" s="188"/>
      <c r="CNL11" s="188"/>
      <c r="CNM11" s="188"/>
      <c r="CNN11" s="188"/>
      <c r="CNO11" s="188"/>
      <c r="CNP11" s="188"/>
      <c r="CNQ11" s="188"/>
      <c r="CNR11" s="188"/>
      <c r="CNS11" s="188"/>
      <c r="CNT11" s="188"/>
      <c r="CNU11" s="188"/>
      <c r="CNV11" s="188"/>
      <c r="CNW11" s="188"/>
      <c r="CNX11" s="188"/>
      <c r="CNY11" s="188"/>
      <c r="CNZ11" s="188"/>
      <c r="COA11" s="188"/>
      <c r="COB11" s="188"/>
      <c r="COC11" s="188"/>
      <c r="COD11" s="188"/>
      <c r="COE11" s="188"/>
      <c r="COF11" s="188"/>
      <c r="COG11" s="188"/>
      <c r="COH11" s="188"/>
      <c r="COI11" s="188"/>
      <c r="COJ11" s="188"/>
      <c r="COK11" s="188"/>
      <c r="COL11" s="188"/>
      <c r="COM11" s="188"/>
      <c r="CON11" s="188"/>
      <c r="COO11" s="188"/>
      <c r="COP11" s="188"/>
      <c r="COQ11" s="188"/>
      <c r="COR11" s="188"/>
      <c r="COS11" s="188"/>
      <c r="COT11" s="188"/>
      <c r="COU11" s="188"/>
      <c r="COV11" s="188"/>
      <c r="COW11" s="188"/>
      <c r="COX11" s="188"/>
      <c r="COY11" s="188"/>
      <c r="COZ11" s="188"/>
      <c r="CPA11" s="188"/>
      <c r="CPB11" s="188"/>
      <c r="CPC11" s="188"/>
      <c r="CPD11" s="188"/>
      <c r="CPE11" s="188"/>
      <c r="CPF11" s="188"/>
      <c r="CPG11" s="188"/>
      <c r="CPH11" s="188"/>
      <c r="CPI11" s="188"/>
      <c r="CPJ11" s="188"/>
      <c r="CPK11" s="188"/>
      <c r="CPL11" s="188"/>
      <c r="CPM11" s="188"/>
      <c r="CPN11" s="188"/>
      <c r="CPO11" s="188"/>
      <c r="CPP11" s="188"/>
      <c r="CPQ11" s="188"/>
      <c r="CPR11" s="188"/>
      <c r="CPS11" s="188"/>
      <c r="CPT11" s="188"/>
      <c r="CPU11" s="188"/>
      <c r="CPV11" s="188"/>
      <c r="CPW11" s="188"/>
      <c r="CPX11" s="188"/>
      <c r="CPY11" s="188"/>
      <c r="CPZ11" s="188"/>
      <c r="CQA11" s="188"/>
      <c r="CQB11" s="188"/>
      <c r="CQC11" s="188"/>
      <c r="CQD11" s="188"/>
      <c r="CQE11" s="188"/>
      <c r="CQF11" s="188"/>
      <c r="CQG11" s="188"/>
      <c r="CQH11" s="188"/>
      <c r="CQI11" s="188"/>
      <c r="CQJ11" s="188"/>
      <c r="CQK11" s="188"/>
      <c r="CQL11" s="188"/>
      <c r="CQM11" s="188"/>
      <c r="CQN11" s="188"/>
      <c r="CQO11" s="188"/>
      <c r="CQP11" s="188"/>
      <c r="CQQ11" s="188"/>
      <c r="CQR11" s="188"/>
      <c r="CQS11" s="188"/>
      <c r="CQT11" s="188"/>
      <c r="CQU11" s="188"/>
      <c r="CQV11" s="188"/>
      <c r="CQW11" s="188"/>
      <c r="CQX11" s="188"/>
      <c r="CQY11" s="188"/>
      <c r="CQZ11" s="188"/>
      <c r="CRA11" s="188"/>
      <c r="CRB11" s="188"/>
      <c r="CRC11" s="188"/>
      <c r="CRD11" s="188"/>
      <c r="CRE11" s="188"/>
      <c r="CRF11" s="188"/>
      <c r="CRG11" s="188"/>
      <c r="CRH11" s="188"/>
      <c r="CRI11" s="188"/>
      <c r="CRJ11" s="188"/>
      <c r="CRK11" s="188"/>
      <c r="CRL11" s="188"/>
      <c r="CRM11" s="188"/>
      <c r="CRN11" s="188"/>
      <c r="CRO11" s="188"/>
      <c r="CRP11" s="188"/>
      <c r="CRQ11" s="188"/>
      <c r="CRR11" s="188"/>
      <c r="CRS11" s="188"/>
      <c r="CRT11" s="188"/>
      <c r="CRU11" s="188"/>
      <c r="CRV11" s="188"/>
      <c r="CRW11" s="188"/>
      <c r="CRX11" s="188"/>
      <c r="CRY11" s="188"/>
      <c r="CRZ11" s="188"/>
      <c r="CSA11" s="188"/>
      <c r="CSB11" s="188"/>
      <c r="CSC11" s="188"/>
      <c r="CSD11" s="188"/>
      <c r="CSE11" s="188"/>
      <c r="CSF11" s="188"/>
      <c r="CSG11" s="188"/>
      <c r="CSH11" s="188"/>
      <c r="CSI11" s="188"/>
      <c r="CSJ11" s="188"/>
      <c r="CSK11" s="188"/>
      <c r="CSL11" s="188"/>
      <c r="CSM11" s="188"/>
      <c r="CSN11" s="188"/>
      <c r="CSO11" s="188"/>
      <c r="CSP11" s="188"/>
      <c r="CSQ11" s="188"/>
      <c r="CSR11" s="188"/>
      <c r="CSS11" s="188"/>
      <c r="CST11" s="188"/>
      <c r="CSU11" s="188"/>
      <c r="CSV11" s="188"/>
      <c r="CSW11" s="188"/>
      <c r="CSX11" s="188"/>
      <c r="CSY11" s="188"/>
      <c r="CSZ11" s="188"/>
      <c r="CTA11" s="188"/>
      <c r="CTB11" s="188"/>
      <c r="CTC11" s="188"/>
      <c r="CTD11" s="188"/>
      <c r="CTE11" s="188"/>
      <c r="CTF11" s="188"/>
      <c r="CTG11" s="188"/>
      <c r="CTH11" s="188"/>
      <c r="CTI11" s="188"/>
      <c r="CTJ11" s="188"/>
      <c r="CTK11" s="188"/>
      <c r="CTL11" s="188"/>
      <c r="CTM11" s="188"/>
      <c r="CTN11" s="188"/>
      <c r="CTO11" s="188"/>
      <c r="CTP11" s="188"/>
      <c r="CTQ11" s="188"/>
      <c r="CTR11" s="188"/>
      <c r="CTS11" s="188"/>
      <c r="CTT11" s="188"/>
      <c r="CTU11" s="188"/>
      <c r="CTV11" s="188"/>
      <c r="CTW11" s="188"/>
      <c r="CTX11" s="188"/>
      <c r="CTY11" s="188"/>
      <c r="CTZ11" s="188"/>
      <c r="CUA11" s="188"/>
      <c r="CUB11" s="188"/>
      <c r="CUC11" s="188"/>
      <c r="CUD11" s="188"/>
      <c r="CUE11" s="188"/>
      <c r="CUF11" s="188"/>
      <c r="CUG11" s="188"/>
      <c r="CUH11" s="188"/>
      <c r="CUI11" s="188"/>
      <c r="CUJ11" s="188"/>
      <c r="CUK11" s="188"/>
      <c r="CUL11" s="188"/>
      <c r="CUM11" s="188"/>
      <c r="CUN11" s="188"/>
      <c r="CUO11" s="188"/>
      <c r="CUP11" s="188"/>
      <c r="CUQ11" s="188"/>
      <c r="CUR11" s="188"/>
      <c r="CUS11" s="188"/>
      <c r="CUT11" s="188"/>
      <c r="CUU11" s="188"/>
      <c r="CUV11" s="188"/>
      <c r="CUW11" s="188"/>
      <c r="CUX11" s="188"/>
      <c r="CUY11" s="188"/>
      <c r="CUZ11" s="188"/>
      <c r="CVA11" s="188"/>
      <c r="CVB11" s="188"/>
      <c r="CVC11" s="188"/>
      <c r="CVD11" s="188"/>
      <c r="CVE11" s="188"/>
      <c r="CVF11" s="188"/>
      <c r="CVG11" s="188"/>
      <c r="CVH11" s="188"/>
      <c r="CVI11" s="188"/>
      <c r="CVJ11" s="188"/>
      <c r="CVK11" s="188"/>
      <c r="CVL11" s="188"/>
      <c r="CVM11" s="188"/>
      <c r="CVN11" s="188"/>
      <c r="CVO11" s="188"/>
      <c r="CVP11" s="188"/>
      <c r="CVQ11" s="188"/>
      <c r="CVR11" s="188"/>
      <c r="CVS11" s="188"/>
      <c r="CVT11" s="188"/>
      <c r="CVU11" s="188"/>
      <c r="CVV11" s="188"/>
      <c r="CVW11" s="188"/>
      <c r="CVX11" s="188"/>
      <c r="CVY11" s="188"/>
      <c r="CVZ11" s="188"/>
      <c r="CWA11" s="188"/>
      <c r="CWB11" s="188"/>
      <c r="CWC11" s="188"/>
      <c r="CWD11" s="188"/>
      <c r="CWE11" s="188"/>
      <c r="CWF11" s="188"/>
      <c r="CWG11" s="188"/>
      <c r="CWH11" s="188"/>
      <c r="CWI11" s="188"/>
      <c r="CWJ11" s="188"/>
      <c r="CWK11" s="188"/>
      <c r="CWL11" s="188"/>
      <c r="CWM11" s="188"/>
      <c r="CWN11" s="188"/>
      <c r="CWO11" s="188"/>
      <c r="CWP11" s="188"/>
      <c r="CWQ11" s="188"/>
      <c r="CWR11" s="188"/>
      <c r="CWS11" s="188"/>
      <c r="CWT11" s="188"/>
      <c r="CWU11" s="188"/>
      <c r="CWV11" s="188"/>
      <c r="CWW11" s="188"/>
      <c r="CWX11" s="188"/>
      <c r="CWY11" s="188"/>
      <c r="CWZ11" s="188"/>
      <c r="CXA11" s="188"/>
      <c r="CXB11" s="188"/>
      <c r="CXC11" s="188"/>
      <c r="CXD11" s="188"/>
      <c r="CXE11" s="188"/>
      <c r="CXF11" s="188"/>
      <c r="CXG11" s="188"/>
      <c r="CXH11" s="188"/>
      <c r="CXI11" s="188"/>
      <c r="CXJ11" s="188"/>
      <c r="CXK11" s="188"/>
      <c r="CXL11" s="188"/>
      <c r="CXM11" s="188"/>
      <c r="CXN11" s="188"/>
      <c r="CXO11" s="188"/>
      <c r="CXP11" s="188"/>
      <c r="CXQ11" s="188"/>
      <c r="CXR11" s="188"/>
      <c r="CXS11" s="188"/>
      <c r="CXT11" s="188"/>
      <c r="CXU11" s="188"/>
      <c r="CXV11" s="188"/>
      <c r="CXW11" s="188"/>
      <c r="CXX11" s="188"/>
      <c r="CXY11" s="188"/>
      <c r="CXZ11" s="188"/>
      <c r="CYA11" s="188"/>
      <c r="CYB11" s="188"/>
      <c r="CYC11" s="188"/>
      <c r="CYD11" s="188"/>
      <c r="CYE11" s="188"/>
      <c r="CYF11" s="188"/>
      <c r="CYG11" s="188"/>
      <c r="CYH11" s="188"/>
      <c r="CYI11" s="188"/>
      <c r="CYJ11" s="188"/>
      <c r="CYK11" s="188"/>
      <c r="CYL11" s="188"/>
      <c r="CYM11" s="188"/>
      <c r="CYN11" s="188"/>
      <c r="CYO11" s="188"/>
      <c r="CYP11" s="188"/>
      <c r="CYQ11" s="188"/>
      <c r="CYR11" s="188"/>
      <c r="CYS11" s="188"/>
      <c r="CYT11" s="188"/>
      <c r="CYU11" s="188"/>
      <c r="CYV11" s="188"/>
      <c r="CYW11" s="188"/>
      <c r="CYX11" s="188"/>
      <c r="CYY11" s="188"/>
      <c r="CYZ11" s="188"/>
      <c r="CZA11" s="188"/>
      <c r="CZB11" s="188"/>
      <c r="CZC11" s="188"/>
      <c r="CZD11" s="188"/>
      <c r="CZE11" s="188"/>
      <c r="CZF11" s="188"/>
      <c r="CZG11" s="188"/>
      <c r="CZH11" s="188"/>
      <c r="CZI11" s="188"/>
      <c r="CZJ11" s="188"/>
      <c r="CZK11" s="188"/>
      <c r="CZL11" s="188"/>
      <c r="CZM11" s="188"/>
      <c r="CZN11" s="188"/>
      <c r="CZO11" s="188"/>
      <c r="CZP11" s="188"/>
      <c r="CZQ11" s="188"/>
      <c r="CZR11" s="188"/>
      <c r="CZS11" s="188"/>
      <c r="CZT11" s="188"/>
      <c r="CZU11" s="188"/>
      <c r="CZV11" s="188"/>
      <c r="CZW11" s="188"/>
      <c r="CZX11" s="188"/>
      <c r="CZY11" s="188"/>
      <c r="CZZ11" s="188"/>
      <c r="DAA11" s="188"/>
      <c r="DAB11" s="188"/>
      <c r="DAC11" s="188"/>
      <c r="DAD11" s="188"/>
      <c r="DAE11" s="188"/>
      <c r="DAF11" s="188"/>
      <c r="DAG11" s="188"/>
      <c r="DAH11" s="188"/>
      <c r="DAI11" s="188"/>
      <c r="DAJ11" s="188"/>
      <c r="DAK11" s="188"/>
      <c r="DAL11" s="188"/>
      <c r="DAM11" s="188"/>
      <c r="DAN11" s="188"/>
      <c r="DAO11" s="188"/>
      <c r="DAP11" s="188"/>
      <c r="DAQ11" s="188"/>
      <c r="DAR11" s="188"/>
      <c r="DAS11" s="188"/>
      <c r="DAT11" s="188"/>
      <c r="DAU11" s="188"/>
      <c r="DAV11" s="188"/>
      <c r="DAW11" s="188"/>
      <c r="DAX11" s="188"/>
      <c r="DAY11" s="188"/>
      <c r="DAZ11" s="188"/>
      <c r="DBA11" s="188"/>
      <c r="DBB11" s="188"/>
      <c r="DBC11" s="188"/>
      <c r="DBD11" s="188"/>
      <c r="DBE11" s="188"/>
      <c r="DBF11" s="188"/>
      <c r="DBG11" s="188"/>
      <c r="DBH11" s="188"/>
      <c r="DBI11" s="188"/>
      <c r="DBJ11" s="188"/>
      <c r="DBK11" s="188"/>
      <c r="DBL11" s="188"/>
      <c r="DBM11" s="188"/>
      <c r="DBN11" s="188"/>
      <c r="DBO11" s="188"/>
      <c r="DBP11" s="188"/>
      <c r="DBQ11" s="188"/>
      <c r="DBR11" s="188"/>
      <c r="DBS11" s="188"/>
      <c r="DBT11" s="188"/>
      <c r="DBU11" s="188"/>
      <c r="DBV11" s="188"/>
      <c r="DBW11" s="188"/>
      <c r="DBX11" s="188"/>
      <c r="DBY11" s="188"/>
      <c r="DBZ11" s="188"/>
      <c r="DCA11" s="188"/>
      <c r="DCB11" s="188"/>
      <c r="DCC11" s="188"/>
      <c r="DCD11" s="188"/>
      <c r="DCE11" s="188"/>
      <c r="DCF11" s="188"/>
      <c r="DCG11" s="188"/>
      <c r="DCH11" s="188"/>
      <c r="DCI11" s="188"/>
      <c r="DCJ11" s="188"/>
      <c r="DCK11" s="188"/>
      <c r="DCL11" s="188"/>
      <c r="DCM11" s="188"/>
      <c r="DCN11" s="188"/>
      <c r="DCO11" s="188"/>
      <c r="DCP11" s="188"/>
      <c r="DCQ11" s="188"/>
      <c r="DCR11" s="188"/>
      <c r="DCS11" s="188"/>
      <c r="DCT11" s="188"/>
      <c r="DCU11" s="188"/>
      <c r="DCV11" s="188"/>
      <c r="DCW11" s="188"/>
      <c r="DCX11" s="188"/>
      <c r="DCY11" s="188"/>
      <c r="DCZ11" s="188"/>
      <c r="DDA11" s="188"/>
      <c r="DDB11" s="188"/>
      <c r="DDC11" s="188"/>
      <c r="DDD11" s="188"/>
      <c r="DDE11" s="188"/>
      <c r="DDF11" s="188"/>
      <c r="DDG11" s="188"/>
      <c r="DDH11" s="188"/>
      <c r="DDI11" s="188"/>
      <c r="DDJ11" s="188"/>
      <c r="DDK11" s="188"/>
      <c r="DDL11" s="188"/>
      <c r="DDM11" s="188"/>
      <c r="DDN11" s="188"/>
      <c r="DDO11" s="188"/>
      <c r="DDP11" s="188"/>
      <c r="DDQ11" s="188"/>
      <c r="DDR11" s="188"/>
      <c r="DDS11" s="188"/>
      <c r="DDT11" s="188"/>
      <c r="DDU11" s="188"/>
      <c r="DDV11" s="188"/>
      <c r="DDW11" s="188"/>
      <c r="DDX11" s="188"/>
      <c r="DDY11" s="188"/>
      <c r="DDZ11" s="188"/>
      <c r="DEA11" s="188"/>
      <c r="DEB11" s="188"/>
      <c r="DEC11" s="188"/>
      <c r="DED11" s="188"/>
      <c r="DEE11" s="188"/>
      <c r="DEF11" s="188"/>
      <c r="DEG11" s="188"/>
      <c r="DEH11" s="188"/>
      <c r="DEI11" s="188"/>
      <c r="DEJ11" s="188"/>
      <c r="DEK11" s="188"/>
      <c r="DEL11" s="188"/>
      <c r="DEM11" s="188"/>
      <c r="DEN11" s="188"/>
      <c r="DEO11" s="188"/>
      <c r="DEP11" s="188"/>
      <c r="DEQ11" s="188"/>
      <c r="DER11" s="188"/>
      <c r="DES11" s="188"/>
      <c r="DET11" s="188"/>
      <c r="DEU11" s="188"/>
      <c r="DEV11" s="188"/>
      <c r="DEW11" s="188"/>
      <c r="DEX11" s="188"/>
      <c r="DEY11" s="188"/>
      <c r="DEZ11" s="188"/>
      <c r="DFA11" s="188"/>
      <c r="DFB11" s="188"/>
      <c r="DFC11" s="188"/>
      <c r="DFD11" s="188"/>
      <c r="DFE11" s="188"/>
      <c r="DFF11" s="188"/>
      <c r="DFG11" s="188"/>
      <c r="DFH11" s="188"/>
      <c r="DFI11" s="188"/>
      <c r="DFJ11" s="188"/>
      <c r="DFK11" s="188"/>
      <c r="DFL11" s="188"/>
      <c r="DFM11" s="188"/>
      <c r="DFN11" s="188"/>
      <c r="DFO11" s="188"/>
      <c r="DFP11" s="188"/>
      <c r="DFQ11" s="188"/>
      <c r="DFR11" s="188"/>
      <c r="DFS11" s="188"/>
      <c r="DFT11" s="188"/>
      <c r="DFU11" s="188"/>
      <c r="DFV11" s="188"/>
      <c r="DFW11" s="188"/>
      <c r="DFX11" s="188"/>
      <c r="DFY11" s="188"/>
      <c r="DFZ11" s="188"/>
      <c r="DGA11" s="188"/>
      <c r="DGB11" s="188"/>
      <c r="DGC11" s="188"/>
      <c r="DGD11" s="188"/>
      <c r="DGE11" s="188"/>
      <c r="DGF11" s="188"/>
      <c r="DGG11" s="188"/>
      <c r="DGH11" s="188"/>
      <c r="DGI11" s="188"/>
      <c r="DGJ11" s="188"/>
      <c r="DGK11" s="188"/>
      <c r="DGL11" s="188"/>
      <c r="DGM11" s="188"/>
      <c r="DGN11" s="188"/>
      <c r="DGO11" s="188"/>
      <c r="DGP11" s="188"/>
      <c r="DGQ11" s="188"/>
      <c r="DGR11" s="188"/>
      <c r="DGS11" s="188"/>
      <c r="DGT11" s="188"/>
      <c r="DGU11" s="188"/>
      <c r="DGV11" s="188"/>
      <c r="DGW11" s="188"/>
      <c r="DGX11" s="188"/>
      <c r="DGY11" s="188"/>
      <c r="DGZ11" s="188"/>
      <c r="DHA11" s="188"/>
      <c r="DHB11" s="188"/>
      <c r="DHC11" s="188"/>
      <c r="DHD11" s="188"/>
      <c r="DHE11" s="188"/>
      <c r="DHF11" s="188"/>
      <c r="DHG11" s="188"/>
      <c r="DHH11" s="188"/>
      <c r="DHI11" s="188"/>
      <c r="DHJ11" s="188"/>
      <c r="DHK11" s="188"/>
      <c r="DHL11" s="188"/>
      <c r="DHM11" s="188"/>
      <c r="DHN11" s="188"/>
      <c r="DHO11" s="188"/>
      <c r="DHP11" s="188"/>
      <c r="DHQ11" s="188"/>
      <c r="DHR11" s="188"/>
      <c r="DHS11" s="188"/>
      <c r="DHT11" s="188"/>
      <c r="DHU11" s="188"/>
      <c r="DHV11" s="188"/>
      <c r="DHW11" s="188"/>
      <c r="DHX11" s="188"/>
      <c r="DHY11" s="188"/>
      <c r="DHZ11" s="188"/>
      <c r="DIA11" s="188"/>
      <c r="DIB11" s="188"/>
      <c r="DIC11" s="188"/>
      <c r="DID11" s="188"/>
      <c r="DIE11" s="188"/>
      <c r="DIF11" s="188"/>
      <c r="DIG11" s="188"/>
      <c r="DIH11" s="188"/>
      <c r="DII11" s="188"/>
      <c r="DIJ11" s="188"/>
      <c r="DIK11" s="188"/>
      <c r="DIL11" s="188"/>
      <c r="DIM11" s="188"/>
      <c r="DIN11" s="188"/>
      <c r="DIO11" s="188"/>
      <c r="DIP11" s="188"/>
      <c r="DIQ11" s="188"/>
      <c r="DIR11" s="188"/>
      <c r="DIS11" s="188"/>
      <c r="DIT11" s="188"/>
      <c r="DIU11" s="188"/>
      <c r="DIV11" s="188"/>
      <c r="DIW11" s="188"/>
      <c r="DIX11" s="188"/>
      <c r="DIY11" s="188"/>
      <c r="DIZ11" s="188"/>
      <c r="DJA11" s="188"/>
      <c r="DJB11" s="188"/>
      <c r="DJC11" s="188"/>
      <c r="DJD11" s="188"/>
      <c r="DJE11" s="188"/>
      <c r="DJF11" s="188"/>
      <c r="DJG11" s="188"/>
      <c r="DJH11" s="188"/>
      <c r="DJI11" s="188"/>
      <c r="DJJ11" s="188"/>
      <c r="DJK11" s="188"/>
      <c r="DJL11" s="188"/>
      <c r="DJM11" s="188"/>
      <c r="DJN11" s="188"/>
      <c r="DJO11" s="188"/>
      <c r="DJP11" s="188"/>
      <c r="DJQ11" s="188"/>
      <c r="DJR11" s="188"/>
      <c r="DJS11" s="188"/>
      <c r="DJT11" s="188"/>
      <c r="DJU11" s="188"/>
      <c r="DJV11" s="188"/>
      <c r="DJW11" s="188"/>
      <c r="DJX11" s="188"/>
      <c r="DJY11" s="188"/>
      <c r="DJZ11" s="188"/>
      <c r="DKA11" s="188"/>
      <c r="DKB11" s="188"/>
      <c r="DKC11" s="188"/>
      <c r="DKD11" s="188"/>
      <c r="DKE11" s="188"/>
      <c r="DKF11" s="188"/>
      <c r="DKG11" s="188"/>
      <c r="DKH11" s="188"/>
      <c r="DKI11" s="188"/>
      <c r="DKJ11" s="188"/>
      <c r="DKK11" s="188"/>
      <c r="DKL11" s="188"/>
      <c r="DKM11" s="188"/>
      <c r="DKN11" s="188"/>
      <c r="DKO11" s="188"/>
      <c r="DKP11" s="188"/>
      <c r="DKQ11" s="188"/>
      <c r="DKR11" s="188"/>
      <c r="DKS11" s="188"/>
      <c r="DKT11" s="188"/>
      <c r="DKU11" s="188"/>
      <c r="DKV11" s="188"/>
      <c r="DKW11" s="188"/>
      <c r="DKX11" s="188"/>
      <c r="DKY11" s="188"/>
      <c r="DKZ11" s="188"/>
      <c r="DLA11" s="188"/>
      <c r="DLB11" s="188"/>
      <c r="DLC11" s="188"/>
      <c r="DLD11" s="188"/>
      <c r="DLE11" s="188"/>
      <c r="DLF11" s="188"/>
      <c r="DLG11" s="188"/>
      <c r="DLH11" s="188"/>
      <c r="DLI11" s="188"/>
      <c r="DLJ11" s="188"/>
      <c r="DLK11" s="188"/>
      <c r="DLL11" s="188"/>
      <c r="DLM11" s="188"/>
      <c r="DLN11" s="188"/>
      <c r="DLO11" s="188"/>
      <c r="DLP11" s="188"/>
      <c r="DLQ11" s="188"/>
      <c r="DLR11" s="188"/>
      <c r="DLS11" s="188"/>
      <c r="DLT11" s="188"/>
      <c r="DLU11" s="188"/>
      <c r="DLV11" s="188"/>
      <c r="DLW11" s="188"/>
      <c r="DLX11" s="188"/>
      <c r="DLY11" s="188"/>
      <c r="DLZ11" s="188"/>
      <c r="DMA11" s="188"/>
      <c r="DMB11" s="188"/>
      <c r="DMC11" s="188"/>
      <c r="DMD11" s="188"/>
      <c r="DME11" s="188"/>
      <c r="DMF11" s="188"/>
      <c r="DMG11" s="188"/>
      <c r="DMH11" s="188"/>
      <c r="DMI11" s="188"/>
      <c r="DMJ11" s="188"/>
      <c r="DMK11" s="188"/>
      <c r="DML11" s="188"/>
      <c r="DMM11" s="188"/>
      <c r="DMN11" s="188"/>
      <c r="DMO11" s="188"/>
      <c r="DMP11" s="188"/>
      <c r="DMQ11" s="188"/>
      <c r="DMR11" s="188"/>
      <c r="DMS11" s="188"/>
      <c r="DMT11" s="188"/>
      <c r="DMU11" s="188"/>
      <c r="DMV11" s="188"/>
      <c r="DMW11" s="188"/>
      <c r="DMX11" s="188"/>
      <c r="DMY11" s="188"/>
      <c r="DMZ11" s="188"/>
      <c r="DNA11" s="188"/>
      <c r="DNB11" s="188"/>
      <c r="DNC11" s="188"/>
      <c r="DND11" s="188"/>
      <c r="DNE11" s="188"/>
      <c r="DNF11" s="188"/>
      <c r="DNG11" s="188"/>
      <c r="DNH11" s="188"/>
      <c r="DNI11" s="188"/>
      <c r="DNJ11" s="188"/>
      <c r="DNK11" s="188"/>
      <c r="DNL11" s="188"/>
      <c r="DNM11" s="188"/>
      <c r="DNN11" s="188"/>
      <c r="DNO11" s="188"/>
      <c r="DNP11" s="188"/>
      <c r="DNQ11" s="188"/>
      <c r="DNR11" s="188"/>
      <c r="DNS11" s="188"/>
      <c r="DNT11" s="188"/>
      <c r="DNU11" s="188"/>
      <c r="DNV11" s="188"/>
      <c r="DNW11" s="188"/>
      <c r="DNX11" s="188"/>
      <c r="DNY11" s="188"/>
      <c r="DNZ11" s="188"/>
      <c r="DOA11" s="188"/>
      <c r="DOB11" s="188"/>
      <c r="DOC11" s="188"/>
      <c r="DOD11" s="188"/>
      <c r="DOE11" s="188"/>
      <c r="DOF11" s="188"/>
      <c r="DOG11" s="188"/>
      <c r="DOH11" s="188"/>
      <c r="DOI11" s="188"/>
      <c r="DOJ11" s="188"/>
      <c r="DOK11" s="188"/>
      <c r="DOL11" s="188"/>
      <c r="DOM11" s="188"/>
      <c r="DON11" s="188"/>
      <c r="DOO11" s="188"/>
      <c r="DOP11" s="188"/>
      <c r="DOQ11" s="188"/>
      <c r="DOR11" s="188"/>
      <c r="DOS11" s="188"/>
      <c r="DOT11" s="188"/>
      <c r="DOU11" s="188"/>
      <c r="DOV11" s="188"/>
      <c r="DOW11" s="188"/>
      <c r="DOX11" s="188"/>
      <c r="DOY11" s="188"/>
      <c r="DOZ11" s="188"/>
      <c r="DPA11" s="188"/>
      <c r="DPB11" s="188"/>
      <c r="DPC11" s="188"/>
      <c r="DPD11" s="188"/>
      <c r="DPE11" s="188"/>
      <c r="DPF11" s="188"/>
      <c r="DPG11" s="188"/>
      <c r="DPH11" s="188"/>
      <c r="DPI11" s="188"/>
      <c r="DPJ11" s="188"/>
      <c r="DPK11" s="188"/>
      <c r="DPL11" s="188"/>
      <c r="DPM11" s="188"/>
      <c r="DPN11" s="188"/>
      <c r="DPO11" s="188"/>
      <c r="DPP11" s="188"/>
      <c r="DPQ11" s="188"/>
      <c r="DPR11" s="188"/>
      <c r="DPS11" s="188"/>
      <c r="DPT11" s="188"/>
      <c r="DPU11" s="188"/>
      <c r="DPV11" s="188"/>
      <c r="DPW11" s="188"/>
      <c r="DPX11" s="188"/>
      <c r="DPY11" s="188"/>
      <c r="DPZ11" s="188"/>
      <c r="DQA11" s="188"/>
      <c r="DQB11" s="188"/>
      <c r="DQC11" s="188"/>
      <c r="DQD11" s="188"/>
      <c r="DQE11" s="188"/>
      <c r="DQF11" s="188"/>
      <c r="DQG11" s="188"/>
      <c r="DQH11" s="188"/>
      <c r="DQI11" s="188"/>
      <c r="DQJ11" s="188"/>
      <c r="DQK11" s="188"/>
      <c r="DQL11" s="188"/>
      <c r="DQM11" s="188"/>
      <c r="DQN11" s="188"/>
      <c r="DQO11" s="188"/>
      <c r="DQP11" s="188"/>
      <c r="DQQ11" s="188"/>
      <c r="DQR11" s="188"/>
      <c r="DQS11" s="188"/>
      <c r="DQT11" s="188"/>
      <c r="DQU11" s="188"/>
      <c r="DQV11" s="188"/>
      <c r="DQW11" s="188"/>
      <c r="DQX11" s="188"/>
      <c r="DQY11" s="188"/>
      <c r="DQZ11" s="188"/>
      <c r="DRA11" s="188"/>
      <c r="DRB11" s="188"/>
      <c r="DRC11" s="188"/>
      <c r="DRD11" s="188"/>
      <c r="DRE11" s="188"/>
      <c r="DRF11" s="188"/>
      <c r="DRG11" s="188"/>
      <c r="DRH11" s="188"/>
      <c r="DRI11" s="188"/>
      <c r="DRJ11" s="188"/>
      <c r="DRK11" s="188"/>
      <c r="DRL11" s="188"/>
      <c r="DRM11" s="188"/>
      <c r="DRN11" s="188"/>
      <c r="DRO11" s="188"/>
      <c r="DRP11" s="188"/>
      <c r="DRQ11" s="188"/>
      <c r="DRR11" s="188"/>
      <c r="DRS11" s="188"/>
      <c r="DRT11" s="188"/>
      <c r="DRU11" s="188"/>
      <c r="DRV11" s="188"/>
      <c r="DRW11" s="188"/>
      <c r="DRX11" s="188"/>
      <c r="DRY11" s="188"/>
      <c r="DRZ11" s="188"/>
      <c r="DSA11" s="188"/>
      <c r="DSB11" s="188"/>
      <c r="DSC11" s="188"/>
      <c r="DSD11" s="188"/>
      <c r="DSE11" s="188"/>
      <c r="DSF11" s="188"/>
      <c r="DSG11" s="188"/>
      <c r="DSH11" s="188"/>
      <c r="DSI11" s="188"/>
      <c r="DSJ11" s="188"/>
      <c r="DSK11" s="188"/>
      <c r="DSL11" s="188"/>
      <c r="DSM11" s="188"/>
      <c r="DSN11" s="188"/>
      <c r="DSO11" s="188"/>
      <c r="DSP11" s="188"/>
      <c r="DSQ11" s="188"/>
      <c r="DSR11" s="188"/>
      <c r="DSS11" s="188"/>
      <c r="DST11" s="188"/>
      <c r="DSU11" s="188"/>
      <c r="DSV11" s="188"/>
      <c r="DSW11" s="188"/>
      <c r="DSX11" s="188"/>
      <c r="DSY11" s="188"/>
      <c r="DSZ11" s="188"/>
      <c r="DTA11" s="188"/>
      <c r="DTB11" s="188"/>
      <c r="DTC11" s="188"/>
      <c r="DTD11" s="188"/>
      <c r="DTE11" s="188"/>
      <c r="DTF11" s="188"/>
      <c r="DTG11" s="188"/>
      <c r="DTH11" s="188"/>
      <c r="DTI11" s="188"/>
      <c r="DTJ11" s="188"/>
      <c r="DTK11" s="188"/>
      <c r="DTL11" s="188"/>
      <c r="DTM11" s="188"/>
      <c r="DTN11" s="188"/>
      <c r="DTO11" s="188"/>
      <c r="DTP11" s="188"/>
      <c r="DTQ11" s="188"/>
      <c r="DTR11" s="188"/>
      <c r="DTS11" s="188"/>
      <c r="DTT11" s="188"/>
      <c r="DTU11" s="188"/>
      <c r="DTV11" s="188"/>
      <c r="DTW11" s="188"/>
      <c r="DTX11" s="188"/>
      <c r="DTY11" s="188"/>
      <c r="DTZ11" s="188"/>
      <c r="DUA11" s="188"/>
      <c r="DUB11" s="188"/>
      <c r="DUC11" s="188"/>
      <c r="DUD11" s="188"/>
      <c r="DUE11" s="188"/>
      <c r="DUF11" s="188"/>
      <c r="DUG11" s="188"/>
      <c r="DUH11" s="188"/>
      <c r="DUI11" s="188"/>
      <c r="DUJ11" s="188"/>
      <c r="DUK11" s="188"/>
      <c r="DUL11" s="188"/>
      <c r="DUM11" s="188"/>
      <c r="DUN11" s="188"/>
      <c r="DUO11" s="188"/>
      <c r="DUP11" s="188"/>
      <c r="DUQ11" s="188"/>
      <c r="DUR11" s="188"/>
      <c r="DUS11" s="188"/>
      <c r="DUT11" s="188"/>
      <c r="DUU11" s="188"/>
      <c r="DUV11" s="188"/>
      <c r="DUW11" s="188"/>
      <c r="DUX11" s="188"/>
      <c r="DUY11" s="188"/>
      <c r="DUZ11" s="188"/>
      <c r="DVA11" s="188"/>
      <c r="DVB11" s="188"/>
      <c r="DVC11" s="188"/>
      <c r="DVD11" s="188"/>
      <c r="DVE11" s="188"/>
      <c r="DVF11" s="188"/>
      <c r="DVG11" s="188"/>
      <c r="DVH11" s="188"/>
      <c r="DVI11" s="188"/>
      <c r="DVJ11" s="188"/>
      <c r="DVK11" s="188"/>
      <c r="DVL11" s="188"/>
      <c r="DVM11" s="188"/>
      <c r="DVN11" s="188"/>
      <c r="DVO11" s="188"/>
      <c r="DVP11" s="188"/>
      <c r="DVQ11" s="188"/>
      <c r="DVR11" s="188"/>
      <c r="DVS11" s="188"/>
      <c r="DVT11" s="188"/>
      <c r="DVU11" s="188"/>
      <c r="DVV11" s="188"/>
      <c r="DVW11" s="188"/>
      <c r="DVX11" s="188"/>
      <c r="DVY11" s="188"/>
      <c r="DVZ11" s="188"/>
      <c r="DWA11" s="188"/>
      <c r="DWB11" s="188"/>
      <c r="DWC11" s="188"/>
      <c r="DWD11" s="188"/>
      <c r="DWE11" s="188"/>
      <c r="DWF11" s="188"/>
      <c r="DWG11" s="188"/>
      <c r="DWH11" s="188"/>
      <c r="DWI11" s="188"/>
      <c r="DWJ11" s="188"/>
      <c r="DWK11" s="188"/>
      <c r="DWL11" s="188"/>
      <c r="DWM11" s="188"/>
      <c r="DWN11" s="188"/>
      <c r="DWO11" s="188"/>
      <c r="DWP11" s="188"/>
      <c r="DWQ11" s="188"/>
      <c r="DWR11" s="188"/>
      <c r="DWS11" s="188"/>
      <c r="DWT11" s="188"/>
      <c r="DWU11" s="188"/>
      <c r="DWV11" s="188"/>
      <c r="DWW11" s="188"/>
      <c r="DWX11" s="188"/>
      <c r="DWY11" s="188"/>
      <c r="DWZ11" s="188"/>
      <c r="DXA11" s="188"/>
      <c r="DXB11" s="188"/>
      <c r="DXC11" s="188"/>
      <c r="DXD11" s="188"/>
      <c r="DXE11" s="188"/>
      <c r="DXF11" s="188"/>
      <c r="DXG11" s="188"/>
      <c r="DXH11" s="188"/>
      <c r="DXI11" s="188"/>
      <c r="DXJ11" s="188"/>
      <c r="DXK11" s="188"/>
      <c r="DXL11" s="188"/>
      <c r="DXM11" s="188"/>
      <c r="DXN11" s="188"/>
      <c r="DXO11" s="188"/>
      <c r="DXP11" s="188"/>
      <c r="DXQ11" s="188"/>
      <c r="DXR11" s="188"/>
      <c r="DXS11" s="188"/>
      <c r="DXT11" s="188"/>
      <c r="DXU11" s="188"/>
      <c r="DXV11" s="188"/>
      <c r="DXW11" s="188"/>
      <c r="DXX11" s="188"/>
      <c r="DXY11" s="188"/>
      <c r="DXZ11" s="188"/>
      <c r="DYA11" s="188"/>
      <c r="DYB11" s="188"/>
      <c r="DYC11" s="188"/>
      <c r="DYD11" s="188"/>
      <c r="DYE11" s="188"/>
      <c r="DYF11" s="188"/>
      <c r="DYG11" s="188"/>
      <c r="DYH11" s="188"/>
      <c r="DYI11" s="188"/>
      <c r="DYJ11" s="188"/>
      <c r="DYK11" s="188"/>
      <c r="DYL11" s="188"/>
      <c r="DYM11" s="188"/>
      <c r="DYN11" s="188"/>
      <c r="DYO11" s="188"/>
      <c r="DYP11" s="188"/>
      <c r="DYQ11" s="188"/>
      <c r="DYR11" s="188"/>
      <c r="DYS11" s="188"/>
      <c r="DYT11" s="188"/>
      <c r="DYU11" s="188"/>
      <c r="DYV11" s="188"/>
      <c r="DYW11" s="188"/>
      <c r="DYX11" s="188"/>
      <c r="DYY11" s="188"/>
      <c r="DYZ11" s="188"/>
      <c r="DZA11" s="188"/>
      <c r="DZB11" s="188"/>
      <c r="DZC11" s="188"/>
      <c r="DZD11" s="188"/>
      <c r="DZE11" s="188"/>
      <c r="DZF11" s="188"/>
      <c r="DZG11" s="188"/>
      <c r="DZH11" s="188"/>
      <c r="DZI11" s="188"/>
      <c r="DZJ11" s="188"/>
      <c r="DZK11" s="188"/>
      <c r="DZL11" s="188"/>
      <c r="DZM11" s="188"/>
      <c r="DZN11" s="188"/>
      <c r="DZO11" s="188"/>
      <c r="DZP11" s="188"/>
      <c r="DZQ11" s="188"/>
      <c r="DZR11" s="188"/>
      <c r="DZS11" s="188"/>
      <c r="DZT11" s="188"/>
      <c r="DZU11" s="188"/>
      <c r="DZV11" s="188"/>
      <c r="DZW11" s="188"/>
      <c r="DZX11" s="188"/>
      <c r="DZY11" s="188"/>
      <c r="DZZ11" s="188"/>
      <c r="EAA11" s="188"/>
      <c r="EAB11" s="188"/>
      <c r="EAC11" s="188"/>
      <c r="EAD11" s="188"/>
      <c r="EAE11" s="188"/>
      <c r="EAF11" s="188"/>
      <c r="EAG11" s="188"/>
      <c r="EAH11" s="188"/>
      <c r="EAI11" s="188"/>
      <c r="EAJ11" s="188"/>
      <c r="EAK11" s="188"/>
      <c r="EAL11" s="188"/>
      <c r="EAM11" s="188"/>
      <c r="EAN11" s="188"/>
      <c r="EAO11" s="188"/>
      <c r="EAP11" s="188"/>
      <c r="EAQ11" s="188"/>
      <c r="EAR11" s="188"/>
      <c r="EAS11" s="188"/>
      <c r="EAT11" s="188"/>
      <c r="EAU11" s="188"/>
      <c r="EAV11" s="188"/>
      <c r="EAW11" s="188"/>
      <c r="EAX11" s="188"/>
      <c r="EAY11" s="188"/>
      <c r="EAZ11" s="188"/>
      <c r="EBA11" s="188"/>
      <c r="EBB11" s="188"/>
      <c r="EBC11" s="188"/>
      <c r="EBD11" s="188"/>
      <c r="EBE11" s="188"/>
      <c r="EBF11" s="188"/>
      <c r="EBG11" s="188"/>
      <c r="EBH11" s="188"/>
      <c r="EBI11" s="188"/>
      <c r="EBJ11" s="188"/>
      <c r="EBK11" s="188"/>
      <c r="EBL11" s="188"/>
      <c r="EBM11" s="188"/>
      <c r="EBN11" s="188"/>
      <c r="EBO11" s="188"/>
      <c r="EBP11" s="188"/>
      <c r="EBQ11" s="188"/>
      <c r="EBR11" s="188"/>
      <c r="EBS11" s="188"/>
      <c r="EBT11" s="188"/>
      <c r="EBU11" s="188"/>
      <c r="EBV11" s="188"/>
      <c r="EBW11" s="188"/>
      <c r="EBX11" s="188"/>
      <c r="EBY11" s="188"/>
      <c r="EBZ11" s="188"/>
      <c r="ECA11" s="188"/>
      <c r="ECB11" s="188"/>
      <c r="ECC11" s="188"/>
      <c r="ECD11" s="188"/>
      <c r="ECE11" s="188"/>
      <c r="ECF11" s="188"/>
      <c r="ECG11" s="188"/>
      <c r="ECH11" s="188"/>
      <c r="ECI11" s="188"/>
      <c r="ECJ11" s="188"/>
      <c r="ECK11" s="188"/>
      <c r="ECL11" s="188"/>
      <c r="ECM11" s="188"/>
      <c r="ECN11" s="188"/>
      <c r="ECO11" s="188"/>
      <c r="ECP11" s="188"/>
      <c r="ECQ11" s="188"/>
      <c r="ECR11" s="188"/>
      <c r="ECS11" s="188"/>
      <c r="ECT11" s="188"/>
      <c r="ECU11" s="188"/>
      <c r="ECV11" s="188"/>
      <c r="ECW11" s="188"/>
      <c r="ECX11" s="188"/>
      <c r="ECY11" s="188"/>
      <c r="ECZ11" s="188"/>
      <c r="EDA11" s="188"/>
      <c r="EDB11" s="188"/>
      <c r="EDC11" s="188"/>
      <c r="EDD11" s="188"/>
      <c r="EDE11" s="188"/>
      <c r="EDF11" s="188"/>
      <c r="EDG11" s="188"/>
      <c r="EDH11" s="188"/>
      <c r="EDI11" s="188"/>
      <c r="EDJ11" s="188"/>
      <c r="EDK11" s="188"/>
      <c r="EDL11" s="188"/>
      <c r="EDM11" s="188"/>
      <c r="EDN11" s="188"/>
      <c r="EDO11" s="188"/>
      <c r="EDP11" s="188"/>
      <c r="EDQ11" s="188"/>
      <c r="EDR11" s="188"/>
      <c r="EDS11" s="188"/>
      <c r="EDT11" s="188"/>
      <c r="EDU11" s="188"/>
      <c r="EDV11" s="188"/>
      <c r="EDW11" s="188"/>
      <c r="EDX11" s="188"/>
      <c r="EDY11" s="188"/>
      <c r="EDZ11" s="188"/>
      <c r="EEA11" s="188"/>
      <c r="EEB11" s="188"/>
      <c r="EEC11" s="188"/>
      <c r="EED11" s="188"/>
      <c r="EEE11" s="188"/>
      <c r="EEF11" s="188"/>
      <c r="EEG11" s="188"/>
      <c r="EEH11" s="188"/>
      <c r="EEI11" s="188"/>
      <c r="EEJ11" s="188"/>
      <c r="EEK11" s="188"/>
      <c r="EEL11" s="188"/>
      <c r="EEM11" s="188"/>
      <c r="EEN11" s="188"/>
      <c r="EEO11" s="188"/>
      <c r="EEP11" s="188"/>
      <c r="EEQ11" s="188"/>
      <c r="EER11" s="188"/>
      <c r="EES11" s="188"/>
      <c r="EET11" s="188"/>
      <c r="EEU11" s="188"/>
      <c r="EEV11" s="188"/>
      <c r="EEW11" s="188"/>
      <c r="EEX11" s="188"/>
      <c r="EEY11" s="188"/>
      <c r="EEZ11" s="188"/>
      <c r="EFA11" s="188"/>
      <c r="EFB11" s="188"/>
      <c r="EFC11" s="188"/>
      <c r="EFD11" s="188"/>
      <c r="EFE11" s="188"/>
      <c r="EFF11" s="188"/>
      <c r="EFG11" s="188"/>
      <c r="EFH11" s="188"/>
      <c r="EFI11" s="188"/>
      <c r="EFJ11" s="188"/>
      <c r="EFK11" s="188"/>
      <c r="EFL11" s="188"/>
      <c r="EFM11" s="188"/>
      <c r="EFN11" s="188"/>
      <c r="EFO11" s="188"/>
      <c r="EFP11" s="188"/>
      <c r="EFQ11" s="188"/>
      <c r="EFR11" s="188"/>
      <c r="EFS11" s="188"/>
      <c r="EFT11" s="188"/>
      <c r="EFU11" s="188"/>
      <c r="EFV11" s="188"/>
      <c r="EFW11" s="188"/>
      <c r="EFX11" s="188"/>
      <c r="EFY11" s="188"/>
      <c r="EFZ11" s="188"/>
      <c r="EGA11" s="188"/>
      <c r="EGB11" s="188"/>
      <c r="EGC11" s="188"/>
      <c r="EGD11" s="188"/>
      <c r="EGE11" s="188"/>
      <c r="EGF11" s="188"/>
      <c r="EGG11" s="188"/>
      <c r="EGH11" s="188"/>
      <c r="EGI11" s="188"/>
      <c r="EGJ11" s="188"/>
      <c r="EGK11" s="188"/>
      <c r="EGL11" s="188"/>
      <c r="EGM11" s="188"/>
      <c r="EGN11" s="188"/>
      <c r="EGO11" s="188"/>
      <c r="EGP11" s="188"/>
      <c r="EGQ11" s="188"/>
      <c r="EGR11" s="188"/>
      <c r="EGS11" s="188"/>
      <c r="EGT11" s="188"/>
      <c r="EGU11" s="188"/>
      <c r="EGV11" s="188"/>
      <c r="EGW11" s="188"/>
      <c r="EGX11" s="188"/>
      <c r="EGY11" s="188"/>
      <c r="EGZ11" s="188"/>
      <c r="EHA11" s="188"/>
      <c r="EHB11" s="188"/>
      <c r="EHC11" s="188"/>
      <c r="EHD11" s="188"/>
      <c r="EHE11" s="188"/>
      <c r="EHF11" s="188"/>
      <c r="EHG11" s="188"/>
      <c r="EHH11" s="188"/>
      <c r="EHI11" s="188"/>
      <c r="EHJ11" s="188"/>
      <c r="EHK11" s="188"/>
      <c r="EHL11" s="188"/>
      <c r="EHM11" s="188"/>
      <c r="EHN11" s="188"/>
      <c r="EHO11" s="188"/>
      <c r="EHP11" s="188"/>
      <c r="EHQ11" s="188"/>
      <c r="EHR11" s="188"/>
      <c r="EHS11" s="188"/>
      <c r="EHT11" s="188"/>
      <c r="EHU11" s="188"/>
      <c r="EHV11" s="188"/>
      <c r="EHW11" s="188"/>
      <c r="EHX11" s="188"/>
      <c r="EHY11" s="188"/>
      <c r="EHZ11" s="188"/>
      <c r="EIA11" s="188"/>
      <c r="EIB11" s="188"/>
      <c r="EIC11" s="188"/>
      <c r="EID11" s="188"/>
      <c r="EIE11" s="188"/>
      <c r="EIF11" s="188"/>
      <c r="EIG11" s="188"/>
      <c r="EIH11" s="188"/>
      <c r="EII11" s="188"/>
      <c r="EIJ11" s="188"/>
      <c r="EIK11" s="188"/>
      <c r="EIL11" s="188"/>
      <c r="EIM11" s="188"/>
      <c r="EIN11" s="188"/>
      <c r="EIO11" s="188"/>
      <c r="EIP11" s="188"/>
      <c r="EIQ11" s="188"/>
      <c r="EIR11" s="188"/>
      <c r="EIS11" s="188"/>
      <c r="EIT11" s="188"/>
      <c r="EIU11" s="188"/>
      <c r="EIV11" s="188"/>
      <c r="EIW11" s="188"/>
      <c r="EIX11" s="188"/>
      <c r="EIY11" s="188"/>
      <c r="EIZ11" s="188"/>
      <c r="EJA11" s="188"/>
      <c r="EJB11" s="188"/>
      <c r="EJC11" s="188"/>
      <c r="EJD11" s="188"/>
      <c r="EJE11" s="188"/>
      <c r="EJF11" s="188"/>
      <c r="EJG11" s="188"/>
      <c r="EJH11" s="188"/>
      <c r="EJI11" s="188"/>
      <c r="EJJ11" s="188"/>
      <c r="EJK11" s="188"/>
      <c r="EJL11" s="188"/>
      <c r="EJM11" s="188"/>
      <c r="EJN11" s="188"/>
      <c r="EJO11" s="188"/>
      <c r="EJP11" s="188"/>
      <c r="EJQ11" s="188"/>
      <c r="EJR11" s="188"/>
      <c r="EJS11" s="188"/>
      <c r="EJT11" s="188"/>
      <c r="EJU11" s="188"/>
      <c r="EJV11" s="188"/>
      <c r="EJW11" s="188"/>
      <c r="EJX11" s="188"/>
      <c r="EJY11" s="188"/>
      <c r="EJZ11" s="188"/>
      <c r="EKA11" s="188"/>
      <c r="EKB11" s="188"/>
      <c r="EKC11" s="188"/>
      <c r="EKD11" s="188"/>
      <c r="EKE11" s="188"/>
      <c r="EKF11" s="188"/>
      <c r="EKG11" s="188"/>
      <c r="EKH11" s="188"/>
      <c r="EKI11" s="188"/>
      <c r="EKJ11" s="188"/>
      <c r="EKK11" s="188"/>
      <c r="EKL11" s="188"/>
      <c r="EKM11" s="188"/>
      <c r="EKN11" s="188"/>
      <c r="EKO11" s="188"/>
      <c r="EKP11" s="188"/>
      <c r="EKQ11" s="188"/>
      <c r="EKR11" s="188"/>
      <c r="EKS11" s="188"/>
      <c r="EKT11" s="188"/>
      <c r="EKU11" s="188"/>
      <c r="EKV11" s="188"/>
      <c r="EKW11" s="188"/>
      <c r="EKX11" s="188"/>
      <c r="EKY11" s="188"/>
      <c r="EKZ11" s="188"/>
      <c r="ELA11" s="188"/>
      <c r="ELB11" s="188"/>
      <c r="ELC11" s="188"/>
      <c r="ELD11" s="188"/>
      <c r="ELE11" s="188"/>
      <c r="ELF11" s="188"/>
      <c r="ELG11" s="188"/>
      <c r="ELH11" s="188"/>
      <c r="ELI11" s="188"/>
      <c r="ELJ11" s="188"/>
      <c r="ELK11" s="188"/>
      <c r="ELL11" s="188"/>
      <c r="ELM11" s="188"/>
      <c r="ELN11" s="188"/>
      <c r="ELO11" s="188"/>
      <c r="ELP11" s="188"/>
      <c r="ELQ11" s="188"/>
      <c r="ELR11" s="188"/>
      <c r="ELS11" s="188"/>
      <c r="ELT11" s="188"/>
      <c r="ELU11" s="188"/>
      <c r="ELV11" s="188"/>
      <c r="ELW11" s="188"/>
      <c r="ELX11" s="188"/>
      <c r="ELY11" s="188"/>
      <c r="ELZ11" s="188"/>
      <c r="EMA11" s="188"/>
      <c r="EMB11" s="188"/>
      <c r="EMC11" s="188"/>
      <c r="EMD11" s="188"/>
      <c r="EME11" s="188"/>
      <c r="EMF11" s="188"/>
      <c r="EMG11" s="188"/>
      <c r="EMH11" s="188"/>
      <c r="EMI11" s="188"/>
      <c r="EMJ11" s="188"/>
      <c r="EMK11" s="188"/>
      <c r="EML11" s="188"/>
      <c r="EMM11" s="188"/>
      <c r="EMN11" s="188"/>
      <c r="EMO11" s="188"/>
      <c r="EMP11" s="188"/>
      <c r="EMQ11" s="188"/>
      <c r="EMR11" s="188"/>
      <c r="EMS11" s="188"/>
      <c r="EMT11" s="188"/>
      <c r="EMU11" s="188"/>
      <c r="EMV11" s="188"/>
      <c r="EMW11" s="188"/>
      <c r="EMX11" s="188"/>
      <c r="EMY11" s="188"/>
      <c r="EMZ11" s="188"/>
      <c r="ENA11" s="188"/>
      <c r="ENB11" s="188"/>
      <c r="ENC11" s="188"/>
      <c r="END11" s="188"/>
      <c r="ENE11" s="188"/>
      <c r="ENF11" s="188"/>
      <c r="ENG11" s="188"/>
      <c r="ENH11" s="188"/>
      <c r="ENI11" s="188"/>
      <c r="ENJ11" s="188"/>
      <c r="ENK11" s="188"/>
      <c r="ENL11" s="188"/>
      <c r="ENM11" s="188"/>
      <c r="ENN11" s="188"/>
      <c r="ENO11" s="188"/>
      <c r="ENP11" s="188"/>
      <c r="ENQ11" s="188"/>
      <c r="ENR11" s="188"/>
      <c r="ENS11" s="188"/>
      <c r="ENT11" s="188"/>
      <c r="ENU11" s="188"/>
      <c r="ENV11" s="188"/>
      <c r="ENW11" s="188"/>
      <c r="ENX11" s="188"/>
      <c r="ENY11" s="188"/>
      <c r="ENZ11" s="188"/>
      <c r="EOA11" s="188"/>
      <c r="EOB11" s="188"/>
      <c r="EOC11" s="188"/>
      <c r="EOD11" s="188"/>
      <c r="EOE11" s="188"/>
      <c r="EOF11" s="188"/>
      <c r="EOG11" s="188"/>
      <c r="EOH11" s="188"/>
      <c r="EOI11" s="188"/>
      <c r="EOJ11" s="188"/>
      <c r="EOK11" s="188"/>
      <c r="EOL11" s="188"/>
      <c r="EOM11" s="188"/>
      <c r="EON11" s="188"/>
      <c r="EOO11" s="188"/>
      <c r="EOP11" s="188"/>
      <c r="EOQ11" s="188"/>
      <c r="EOR11" s="188"/>
      <c r="EOS11" s="188"/>
      <c r="EOT11" s="188"/>
      <c r="EOU11" s="188"/>
      <c r="EOV11" s="188"/>
      <c r="EOW11" s="188"/>
      <c r="EOX11" s="188"/>
      <c r="EOY11" s="188"/>
      <c r="EOZ11" s="188"/>
      <c r="EPA11" s="188"/>
      <c r="EPB11" s="188"/>
      <c r="EPC11" s="188"/>
      <c r="EPD11" s="188"/>
      <c r="EPE11" s="188"/>
      <c r="EPF11" s="188"/>
      <c r="EPG11" s="188"/>
      <c r="EPH11" s="188"/>
      <c r="EPI11" s="188"/>
      <c r="EPJ11" s="188"/>
      <c r="EPK11" s="188"/>
      <c r="EPL11" s="188"/>
      <c r="EPM11" s="188"/>
      <c r="EPN11" s="188"/>
      <c r="EPO11" s="188"/>
      <c r="EPP11" s="188"/>
      <c r="EPQ11" s="188"/>
      <c r="EPR11" s="188"/>
      <c r="EPS11" s="188"/>
      <c r="EPT11" s="188"/>
      <c r="EPU11" s="188"/>
      <c r="EPV11" s="188"/>
      <c r="EPW11" s="188"/>
      <c r="EPX11" s="188"/>
      <c r="EPY11" s="188"/>
      <c r="EPZ11" s="188"/>
      <c r="EQA11" s="188"/>
      <c r="EQB11" s="188"/>
      <c r="EQC11" s="188"/>
      <c r="EQD11" s="188"/>
      <c r="EQE11" s="188"/>
      <c r="EQF11" s="188"/>
      <c r="EQG11" s="188"/>
      <c r="EQH11" s="188"/>
      <c r="EQI11" s="188"/>
      <c r="EQJ11" s="188"/>
      <c r="EQK11" s="188"/>
      <c r="EQL11" s="188"/>
      <c r="EQM11" s="188"/>
      <c r="EQN11" s="188"/>
      <c r="EQO11" s="188"/>
      <c r="EQP11" s="188"/>
      <c r="EQQ11" s="188"/>
      <c r="EQR11" s="188"/>
      <c r="EQS11" s="188"/>
      <c r="EQT11" s="188"/>
      <c r="EQU11" s="188"/>
      <c r="EQV11" s="188"/>
      <c r="EQW11" s="188"/>
      <c r="EQX11" s="188"/>
      <c r="EQY11" s="188"/>
      <c r="EQZ11" s="188"/>
      <c r="ERA11" s="188"/>
      <c r="ERB11" s="188"/>
      <c r="ERC11" s="188"/>
      <c r="ERD11" s="188"/>
      <c r="ERE11" s="188"/>
      <c r="ERF11" s="188"/>
      <c r="ERG11" s="188"/>
      <c r="ERH11" s="188"/>
      <c r="ERI11" s="188"/>
      <c r="ERJ11" s="188"/>
      <c r="ERK11" s="188"/>
      <c r="ERL11" s="188"/>
      <c r="ERM11" s="188"/>
      <c r="ERN11" s="188"/>
      <c r="ERO11" s="188"/>
      <c r="ERP11" s="188"/>
      <c r="ERQ11" s="188"/>
      <c r="ERR11" s="188"/>
      <c r="ERS11" s="188"/>
      <c r="ERT11" s="188"/>
      <c r="ERU11" s="188"/>
      <c r="ERV11" s="188"/>
      <c r="ERW11" s="188"/>
      <c r="ERX11" s="188"/>
      <c r="ERY11" s="188"/>
      <c r="ERZ11" s="188"/>
      <c r="ESA11" s="188"/>
      <c r="ESB11" s="188"/>
      <c r="ESC11" s="188"/>
      <c r="ESD11" s="188"/>
      <c r="ESE11" s="188"/>
      <c r="ESF11" s="188"/>
      <c r="ESG11" s="188"/>
      <c r="ESH11" s="188"/>
      <c r="ESI11" s="188"/>
      <c r="ESJ11" s="188"/>
      <c r="ESK11" s="188"/>
      <c r="ESL11" s="188"/>
      <c r="ESM11" s="188"/>
      <c r="ESN11" s="188"/>
      <c r="ESO11" s="188"/>
      <c r="ESP11" s="188"/>
      <c r="ESQ11" s="188"/>
      <c r="ESR11" s="188"/>
      <c r="ESS11" s="188"/>
      <c r="EST11" s="188"/>
      <c r="ESU11" s="188"/>
      <c r="ESV11" s="188"/>
      <c r="ESW11" s="188"/>
      <c r="ESX11" s="188"/>
      <c r="ESY11" s="188"/>
      <c r="ESZ11" s="188"/>
      <c r="ETA11" s="188"/>
      <c r="ETB11" s="188"/>
      <c r="ETC11" s="188"/>
      <c r="ETD11" s="188"/>
      <c r="ETE11" s="188"/>
      <c r="ETF11" s="188"/>
      <c r="ETG11" s="188"/>
      <c r="ETH11" s="188"/>
      <c r="ETI11" s="188"/>
      <c r="ETJ11" s="188"/>
      <c r="ETK11" s="188"/>
      <c r="ETL11" s="188"/>
      <c r="ETM11" s="188"/>
      <c r="ETN11" s="188"/>
      <c r="ETO11" s="188"/>
      <c r="ETP11" s="188"/>
      <c r="ETQ11" s="188"/>
      <c r="ETR11" s="188"/>
      <c r="ETS11" s="188"/>
      <c r="ETT11" s="188"/>
      <c r="ETU11" s="188"/>
      <c r="ETV11" s="188"/>
      <c r="ETW11" s="188"/>
      <c r="ETX11" s="188"/>
      <c r="ETY11" s="188"/>
      <c r="ETZ11" s="188"/>
      <c r="EUA11" s="188"/>
      <c r="EUB11" s="188"/>
      <c r="EUC11" s="188"/>
      <c r="EUD11" s="188"/>
      <c r="EUE11" s="188"/>
      <c r="EUF11" s="188"/>
      <c r="EUG11" s="188"/>
      <c r="EUH11" s="188"/>
      <c r="EUI11" s="188"/>
      <c r="EUJ11" s="188"/>
      <c r="EUK11" s="188"/>
      <c r="EUL11" s="188"/>
      <c r="EUM11" s="188"/>
      <c r="EUN11" s="188"/>
      <c r="EUO11" s="188"/>
      <c r="EUP11" s="188"/>
      <c r="EUQ11" s="188"/>
      <c r="EUR11" s="188"/>
      <c r="EUS11" s="188"/>
      <c r="EUT11" s="188"/>
      <c r="EUU11" s="188"/>
      <c r="EUV11" s="188"/>
      <c r="EUW11" s="188"/>
      <c r="EUX11" s="188"/>
      <c r="EUY11" s="188"/>
      <c r="EUZ11" s="188"/>
      <c r="EVA11" s="188"/>
      <c r="EVB11" s="188"/>
      <c r="EVC11" s="188"/>
      <c r="EVD11" s="188"/>
      <c r="EVE11" s="188"/>
      <c r="EVF11" s="188"/>
      <c r="EVG11" s="188"/>
      <c r="EVH11" s="188"/>
      <c r="EVI11" s="188"/>
      <c r="EVJ11" s="188"/>
      <c r="EVK11" s="188"/>
      <c r="EVL11" s="188"/>
      <c r="EVM11" s="188"/>
      <c r="EVN11" s="188"/>
      <c r="EVO11" s="188"/>
      <c r="EVP11" s="188"/>
      <c r="EVQ11" s="188"/>
      <c r="EVR11" s="188"/>
      <c r="EVS11" s="188"/>
      <c r="EVT11" s="188"/>
      <c r="EVU11" s="188"/>
      <c r="EVV11" s="188"/>
      <c r="EVW11" s="188"/>
      <c r="EVX11" s="188"/>
      <c r="EVY11" s="188"/>
      <c r="EVZ11" s="188"/>
      <c r="EWA11" s="188"/>
      <c r="EWB11" s="188"/>
      <c r="EWC11" s="188"/>
      <c r="EWD11" s="188"/>
      <c r="EWE11" s="188"/>
      <c r="EWF11" s="188"/>
      <c r="EWG11" s="188"/>
      <c r="EWH11" s="188"/>
      <c r="EWI11" s="188"/>
      <c r="EWJ11" s="188"/>
      <c r="EWK11" s="188"/>
      <c r="EWL11" s="188"/>
      <c r="EWM11" s="188"/>
      <c r="EWN11" s="188"/>
      <c r="EWO11" s="188"/>
      <c r="EWP11" s="188"/>
      <c r="EWQ11" s="188"/>
      <c r="EWR11" s="188"/>
      <c r="EWS11" s="188"/>
      <c r="EWT11" s="188"/>
      <c r="EWU11" s="188"/>
      <c r="EWV11" s="188"/>
      <c r="EWW11" s="188"/>
      <c r="EWX11" s="188"/>
      <c r="EWY11" s="188"/>
      <c r="EWZ11" s="188"/>
      <c r="EXA11" s="188"/>
      <c r="EXB11" s="188"/>
      <c r="EXC11" s="188"/>
      <c r="EXD11" s="188"/>
      <c r="EXE11" s="188"/>
      <c r="EXF11" s="188"/>
      <c r="EXG11" s="188"/>
      <c r="EXH11" s="188"/>
      <c r="EXI11" s="188"/>
      <c r="EXJ11" s="188"/>
      <c r="EXK11" s="188"/>
      <c r="EXL11" s="188"/>
      <c r="EXM11" s="188"/>
      <c r="EXN11" s="188"/>
      <c r="EXO11" s="188"/>
      <c r="EXP11" s="188"/>
      <c r="EXQ11" s="188"/>
      <c r="EXR11" s="188"/>
      <c r="EXS11" s="188"/>
      <c r="EXT11" s="188"/>
      <c r="EXU11" s="188"/>
      <c r="EXV11" s="188"/>
      <c r="EXW11" s="188"/>
      <c r="EXX11" s="188"/>
      <c r="EXY11" s="188"/>
      <c r="EXZ11" s="188"/>
      <c r="EYA11" s="188"/>
      <c r="EYB11" s="188"/>
      <c r="EYC11" s="188"/>
      <c r="EYD11" s="188"/>
      <c r="EYE11" s="188"/>
      <c r="EYF11" s="188"/>
      <c r="EYG11" s="188"/>
      <c r="EYH11" s="188"/>
      <c r="EYI11" s="188"/>
      <c r="EYJ11" s="188"/>
      <c r="EYK11" s="188"/>
      <c r="EYL11" s="188"/>
      <c r="EYM11" s="188"/>
      <c r="EYN11" s="188"/>
      <c r="EYO11" s="188"/>
      <c r="EYP11" s="188"/>
      <c r="EYQ11" s="188"/>
      <c r="EYR11" s="188"/>
      <c r="EYS11" s="188"/>
      <c r="EYT11" s="188"/>
      <c r="EYU11" s="188"/>
      <c r="EYV11" s="188"/>
      <c r="EYW11" s="188"/>
      <c r="EYX11" s="188"/>
      <c r="EYY11" s="188"/>
      <c r="EYZ11" s="188"/>
      <c r="EZA11" s="188"/>
      <c r="EZB11" s="188"/>
      <c r="EZC11" s="188"/>
      <c r="EZD11" s="188"/>
      <c r="EZE11" s="188"/>
      <c r="EZF11" s="188"/>
      <c r="EZG11" s="188"/>
      <c r="EZH11" s="188"/>
      <c r="EZI11" s="188"/>
      <c r="EZJ11" s="188"/>
      <c r="EZK11" s="188"/>
      <c r="EZL11" s="188"/>
      <c r="EZM11" s="188"/>
      <c r="EZN11" s="188"/>
      <c r="EZO11" s="188"/>
      <c r="EZP11" s="188"/>
      <c r="EZQ11" s="188"/>
      <c r="EZR11" s="188"/>
      <c r="EZS11" s="188"/>
      <c r="EZT11" s="188"/>
      <c r="EZU11" s="188"/>
      <c r="EZV11" s="188"/>
      <c r="EZW11" s="188"/>
      <c r="EZX11" s="188"/>
      <c r="EZY11" s="188"/>
      <c r="EZZ11" s="188"/>
      <c r="FAA11" s="188"/>
      <c r="FAB11" s="188"/>
      <c r="FAC11" s="188"/>
      <c r="FAD11" s="188"/>
      <c r="FAE11" s="188"/>
      <c r="FAF11" s="188"/>
      <c r="FAG11" s="188"/>
      <c r="FAH11" s="188"/>
      <c r="FAI11" s="188"/>
      <c r="FAJ11" s="188"/>
      <c r="FAK11" s="188"/>
      <c r="FAL11" s="188"/>
      <c r="FAM11" s="188"/>
      <c r="FAN11" s="188"/>
      <c r="FAO11" s="188"/>
      <c r="FAP11" s="188"/>
      <c r="FAQ11" s="188"/>
      <c r="FAR11" s="188"/>
      <c r="FAS11" s="188"/>
      <c r="FAT11" s="188"/>
      <c r="FAU11" s="188"/>
      <c r="FAV11" s="188"/>
      <c r="FAW11" s="188"/>
      <c r="FAX11" s="188"/>
      <c r="FAY11" s="188"/>
      <c r="FAZ11" s="188"/>
      <c r="FBA11" s="188"/>
      <c r="FBB11" s="188"/>
      <c r="FBC11" s="188"/>
      <c r="FBD11" s="188"/>
      <c r="FBE11" s="188"/>
      <c r="FBF11" s="188"/>
      <c r="FBG11" s="188"/>
      <c r="FBH11" s="188"/>
      <c r="FBI11" s="188"/>
      <c r="FBJ11" s="188"/>
      <c r="FBK11" s="188"/>
      <c r="FBL11" s="188"/>
      <c r="FBM11" s="188"/>
      <c r="FBN11" s="188"/>
      <c r="FBO11" s="188"/>
      <c r="FBP11" s="188"/>
      <c r="FBQ11" s="188"/>
      <c r="FBR11" s="188"/>
      <c r="FBS11" s="188"/>
      <c r="FBT11" s="188"/>
      <c r="FBU11" s="188"/>
      <c r="FBV11" s="188"/>
      <c r="FBW11" s="188"/>
      <c r="FBX11" s="188"/>
      <c r="FBY11" s="188"/>
      <c r="FBZ11" s="188"/>
      <c r="FCA11" s="188"/>
      <c r="FCB11" s="188"/>
      <c r="FCC11" s="188"/>
      <c r="FCD11" s="188"/>
      <c r="FCE11" s="188"/>
      <c r="FCF11" s="188"/>
      <c r="FCG11" s="188"/>
      <c r="FCH11" s="188"/>
      <c r="FCI11" s="188"/>
      <c r="FCJ11" s="188"/>
      <c r="FCK11" s="188"/>
      <c r="FCL11" s="188"/>
      <c r="FCM11" s="188"/>
      <c r="FCN11" s="188"/>
      <c r="FCO11" s="188"/>
      <c r="FCP11" s="188"/>
      <c r="FCQ11" s="188"/>
      <c r="FCR11" s="188"/>
      <c r="FCS11" s="188"/>
      <c r="FCT11" s="188"/>
      <c r="FCU11" s="188"/>
      <c r="FCV11" s="188"/>
      <c r="FCW11" s="188"/>
      <c r="FCX11" s="188"/>
      <c r="FCY11" s="188"/>
      <c r="FCZ11" s="188"/>
      <c r="FDA11" s="188"/>
      <c r="FDB11" s="188"/>
      <c r="FDC11" s="188"/>
      <c r="FDD11" s="188"/>
      <c r="FDE11" s="188"/>
      <c r="FDF11" s="188"/>
      <c r="FDG11" s="188"/>
      <c r="FDH11" s="188"/>
      <c r="FDI11" s="188"/>
      <c r="FDJ11" s="188"/>
      <c r="FDK11" s="188"/>
      <c r="FDL11" s="188"/>
      <c r="FDM11" s="188"/>
      <c r="FDN11" s="188"/>
      <c r="FDO11" s="188"/>
      <c r="FDP11" s="188"/>
      <c r="FDQ11" s="188"/>
      <c r="FDR11" s="188"/>
      <c r="FDS11" s="188"/>
      <c r="FDT11" s="188"/>
      <c r="FDU11" s="188"/>
      <c r="FDV11" s="188"/>
      <c r="FDW11" s="188"/>
      <c r="FDX11" s="188"/>
      <c r="FDY11" s="188"/>
      <c r="FDZ11" s="188"/>
      <c r="FEA11" s="188"/>
      <c r="FEB11" s="188"/>
      <c r="FEC11" s="188"/>
      <c r="FED11" s="188"/>
      <c r="FEE11" s="188"/>
      <c r="FEF11" s="188"/>
      <c r="FEG11" s="188"/>
      <c r="FEH11" s="188"/>
      <c r="FEI11" s="188"/>
      <c r="FEJ11" s="188"/>
      <c r="FEK11" s="188"/>
      <c r="FEL11" s="188"/>
      <c r="FEM11" s="188"/>
      <c r="FEN11" s="188"/>
      <c r="FEO11" s="188"/>
      <c r="FEP11" s="188"/>
      <c r="FEQ11" s="188"/>
      <c r="FER11" s="188"/>
      <c r="FES11" s="188"/>
      <c r="FET11" s="188"/>
      <c r="FEU11" s="188"/>
      <c r="FEV11" s="188"/>
      <c r="FEW11" s="188"/>
      <c r="FEX11" s="188"/>
      <c r="FEY11" s="188"/>
      <c r="FEZ11" s="188"/>
      <c r="FFA11" s="188"/>
      <c r="FFB11" s="188"/>
      <c r="FFC11" s="188"/>
      <c r="FFD11" s="188"/>
      <c r="FFE11" s="188"/>
      <c r="FFF11" s="188"/>
      <c r="FFG11" s="188"/>
      <c r="FFH11" s="188"/>
      <c r="FFI11" s="188"/>
      <c r="FFJ11" s="188"/>
      <c r="FFK11" s="188"/>
      <c r="FFL11" s="188"/>
      <c r="FFM11" s="188"/>
      <c r="FFN11" s="188"/>
      <c r="FFO11" s="188"/>
      <c r="FFP11" s="188"/>
      <c r="FFQ11" s="188"/>
      <c r="FFR11" s="188"/>
      <c r="FFS11" s="188"/>
      <c r="FFT11" s="188"/>
      <c r="FFU11" s="188"/>
      <c r="FFV11" s="188"/>
      <c r="FFW11" s="188"/>
      <c r="FFX11" s="188"/>
      <c r="FFY11" s="188"/>
      <c r="FFZ11" s="188"/>
      <c r="FGA11" s="188"/>
      <c r="FGB11" s="188"/>
      <c r="FGC11" s="188"/>
      <c r="FGD11" s="188"/>
      <c r="FGE11" s="188"/>
      <c r="FGF11" s="188"/>
      <c r="FGG11" s="188"/>
      <c r="FGH11" s="188"/>
      <c r="FGI11" s="188"/>
      <c r="FGJ11" s="188"/>
      <c r="FGK11" s="188"/>
      <c r="FGL11" s="188"/>
      <c r="FGM11" s="188"/>
      <c r="FGN11" s="188"/>
      <c r="FGO11" s="188"/>
      <c r="FGP11" s="188"/>
      <c r="FGQ11" s="188"/>
      <c r="FGR11" s="188"/>
      <c r="FGS11" s="188"/>
      <c r="FGT11" s="188"/>
      <c r="FGU11" s="188"/>
      <c r="FGV11" s="188"/>
      <c r="FGW11" s="188"/>
      <c r="FGX11" s="188"/>
      <c r="FGY11" s="188"/>
      <c r="FGZ11" s="188"/>
      <c r="FHA11" s="188"/>
      <c r="FHB11" s="188"/>
      <c r="FHC11" s="188"/>
      <c r="FHD11" s="188"/>
      <c r="FHE11" s="188"/>
      <c r="FHF11" s="188"/>
      <c r="FHG11" s="188"/>
      <c r="FHH11" s="188"/>
      <c r="FHI11" s="188"/>
      <c r="FHJ11" s="188"/>
      <c r="FHK11" s="188"/>
      <c r="FHL11" s="188"/>
      <c r="FHM11" s="188"/>
      <c r="FHN11" s="188"/>
      <c r="FHO11" s="188"/>
      <c r="FHP11" s="188"/>
      <c r="FHQ11" s="188"/>
      <c r="FHR11" s="188"/>
      <c r="FHS11" s="188"/>
      <c r="FHT11" s="188"/>
      <c r="FHU11" s="188"/>
      <c r="FHV11" s="188"/>
      <c r="FHW11" s="188"/>
      <c r="FHX11" s="188"/>
      <c r="FHY11" s="188"/>
      <c r="FHZ11" s="188"/>
      <c r="FIA11" s="188"/>
      <c r="FIB11" s="188"/>
      <c r="FIC11" s="188"/>
      <c r="FID11" s="188"/>
      <c r="FIE11" s="188"/>
      <c r="FIF11" s="188"/>
      <c r="FIG11" s="188"/>
      <c r="FIH11" s="188"/>
      <c r="FII11" s="188"/>
      <c r="FIJ11" s="188"/>
      <c r="FIK11" s="188"/>
      <c r="FIL11" s="188"/>
      <c r="FIM11" s="188"/>
      <c r="FIN11" s="188"/>
      <c r="FIO11" s="188"/>
      <c r="FIP11" s="188"/>
      <c r="FIQ11" s="188"/>
      <c r="FIR11" s="188"/>
      <c r="FIS11" s="188"/>
      <c r="FIT11" s="188"/>
      <c r="FIU11" s="188"/>
      <c r="FIV11" s="188"/>
      <c r="FIW11" s="188"/>
      <c r="FIX11" s="188"/>
      <c r="FIY11" s="188"/>
      <c r="FIZ11" s="188"/>
      <c r="FJA11" s="188"/>
      <c r="FJB11" s="188"/>
      <c r="FJC11" s="188"/>
      <c r="FJD11" s="188"/>
      <c r="FJE11" s="188"/>
      <c r="FJF11" s="188"/>
      <c r="FJG11" s="188"/>
      <c r="FJH11" s="188"/>
      <c r="FJI11" s="188"/>
      <c r="FJJ11" s="188"/>
      <c r="FJK11" s="188"/>
      <c r="FJL11" s="188"/>
      <c r="FJM11" s="188"/>
      <c r="FJN11" s="188"/>
      <c r="FJO11" s="188"/>
      <c r="FJP11" s="188"/>
      <c r="FJQ11" s="188"/>
      <c r="FJR11" s="188"/>
      <c r="FJS11" s="188"/>
      <c r="FJT11" s="188"/>
      <c r="FJU11" s="188"/>
      <c r="FJV11" s="188"/>
      <c r="FJW11" s="188"/>
      <c r="FJX11" s="188"/>
      <c r="FJY11" s="188"/>
      <c r="FJZ11" s="188"/>
      <c r="FKA11" s="188"/>
      <c r="FKB11" s="188"/>
      <c r="FKC11" s="188"/>
      <c r="FKD11" s="188"/>
      <c r="FKE11" s="188"/>
      <c r="FKF11" s="188"/>
      <c r="FKG11" s="188"/>
      <c r="FKH11" s="188"/>
      <c r="FKI11" s="188"/>
      <c r="FKJ11" s="188"/>
      <c r="FKK11" s="188"/>
      <c r="FKL11" s="188"/>
      <c r="FKM11" s="188"/>
      <c r="FKN11" s="188"/>
      <c r="FKO11" s="188"/>
      <c r="FKP11" s="188"/>
      <c r="FKQ11" s="188"/>
      <c r="FKR11" s="188"/>
      <c r="FKS11" s="188"/>
      <c r="FKT11" s="188"/>
      <c r="FKU11" s="188"/>
      <c r="FKV11" s="188"/>
      <c r="FKW11" s="188"/>
      <c r="FKX11" s="188"/>
      <c r="FKY11" s="188"/>
      <c r="FKZ11" s="188"/>
      <c r="FLA11" s="188"/>
      <c r="FLB11" s="188"/>
      <c r="FLC11" s="188"/>
      <c r="FLD11" s="188"/>
      <c r="FLE11" s="188"/>
      <c r="FLF11" s="188"/>
      <c r="FLG11" s="188"/>
      <c r="FLH11" s="188"/>
      <c r="FLI11" s="188"/>
      <c r="FLJ11" s="188"/>
      <c r="FLK11" s="188"/>
      <c r="FLL11" s="188"/>
      <c r="FLM11" s="188"/>
      <c r="FLN11" s="188"/>
      <c r="FLO11" s="188"/>
      <c r="FLP11" s="188"/>
      <c r="FLQ11" s="188"/>
      <c r="FLR11" s="188"/>
      <c r="FLS11" s="188"/>
      <c r="FLT11" s="188"/>
      <c r="FLU11" s="188"/>
      <c r="FLV11" s="188"/>
      <c r="FLW11" s="188"/>
      <c r="FLX11" s="188"/>
      <c r="FLY11" s="188"/>
      <c r="FLZ11" s="188"/>
      <c r="FMA11" s="188"/>
      <c r="FMB11" s="188"/>
      <c r="FMC11" s="188"/>
      <c r="FMD11" s="188"/>
      <c r="FME11" s="188"/>
      <c r="FMF11" s="188"/>
      <c r="FMG11" s="188"/>
      <c r="FMH11" s="188"/>
      <c r="FMI11" s="188"/>
      <c r="FMJ11" s="188"/>
      <c r="FMK11" s="188"/>
      <c r="FML11" s="188"/>
      <c r="FMM11" s="188"/>
      <c r="FMN11" s="188"/>
      <c r="FMO11" s="188"/>
      <c r="FMP11" s="188"/>
      <c r="FMQ11" s="188"/>
      <c r="FMR11" s="188"/>
      <c r="FMS11" s="188"/>
      <c r="FMT11" s="188"/>
      <c r="FMU11" s="188"/>
      <c r="FMV11" s="188"/>
      <c r="FMW11" s="188"/>
      <c r="FMX11" s="188"/>
      <c r="FMY11" s="188"/>
      <c r="FMZ11" s="188"/>
      <c r="FNA11" s="188"/>
      <c r="FNB11" s="188"/>
      <c r="FNC11" s="188"/>
      <c r="FND11" s="188"/>
      <c r="FNE11" s="188"/>
      <c r="FNF11" s="188"/>
      <c r="FNG11" s="188"/>
      <c r="FNH11" s="188"/>
      <c r="FNI11" s="188"/>
      <c r="FNJ11" s="188"/>
      <c r="FNK11" s="188"/>
      <c r="FNL11" s="188"/>
      <c r="FNM11" s="188"/>
      <c r="FNN11" s="188"/>
      <c r="FNO11" s="188"/>
      <c r="FNP11" s="188"/>
      <c r="FNQ11" s="188"/>
      <c r="FNR11" s="188"/>
      <c r="FNS11" s="188"/>
      <c r="FNT11" s="188"/>
      <c r="FNU11" s="188"/>
      <c r="FNV11" s="188"/>
      <c r="FNW11" s="188"/>
      <c r="FNX11" s="188"/>
      <c r="FNY11" s="188"/>
      <c r="FNZ11" s="188"/>
      <c r="FOA11" s="188"/>
      <c r="FOB11" s="188"/>
      <c r="FOC11" s="188"/>
      <c r="FOD11" s="188"/>
      <c r="FOE11" s="188"/>
      <c r="FOF11" s="188"/>
      <c r="FOG11" s="188"/>
      <c r="FOH11" s="188"/>
      <c r="FOI11" s="188"/>
      <c r="FOJ11" s="188"/>
      <c r="FOK11" s="188"/>
      <c r="FOL11" s="188"/>
      <c r="FOM11" s="188"/>
      <c r="FON11" s="188"/>
      <c r="FOO11" s="188"/>
      <c r="FOP11" s="188"/>
      <c r="FOQ11" s="188"/>
      <c r="FOR11" s="188"/>
      <c r="FOS11" s="188"/>
      <c r="FOT11" s="188"/>
      <c r="FOU11" s="188"/>
      <c r="FOV11" s="188"/>
      <c r="FOW11" s="188"/>
      <c r="FOX11" s="188"/>
      <c r="FOY11" s="188"/>
      <c r="FOZ11" s="188"/>
      <c r="FPA11" s="188"/>
      <c r="FPB11" s="188"/>
      <c r="FPC11" s="188"/>
      <c r="FPD11" s="188"/>
      <c r="FPE11" s="188"/>
      <c r="FPF11" s="188"/>
      <c r="FPG11" s="188"/>
      <c r="FPH11" s="188"/>
      <c r="FPI11" s="188"/>
      <c r="FPJ11" s="188"/>
      <c r="FPK11" s="188"/>
      <c r="FPL11" s="188"/>
      <c r="FPM11" s="188"/>
      <c r="FPN11" s="188"/>
      <c r="FPO11" s="188"/>
      <c r="FPP11" s="188"/>
      <c r="FPQ11" s="188"/>
      <c r="FPR11" s="188"/>
      <c r="FPS11" s="188"/>
      <c r="FPT11" s="188"/>
      <c r="FPU11" s="188"/>
      <c r="FPV11" s="188"/>
      <c r="FPW11" s="188"/>
      <c r="FPX11" s="188"/>
      <c r="FPY11" s="188"/>
      <c r="FPZ11" s="188"/>
      <c r="FQA11" s="188"/>
      <c r="FQB11" s="188"/>
      <c r="FQC11" s="188"/>
      <c r="FQD11" s="188"/>
      <c r="FQE11" s="188"/>
      <c r="FQF11" s="188"/>
      <c r="FQG11" s="188"/>
      <c r="FQH11" s="188"/>
      <c r="FQI11" s="188"/>
      <c r="FQJ11" s="188"/>
      <c r="FQK11" s="188"/>
      <c r="FQL11" s="188"/>
      <c r="FQM11" s="188"/>
      <c r="FQN11" s="188"/>
      <c r="FQO11" s="188"/>
      <c r="FQP11" s="188"/>
      <c r="FQQ11" s="188"/>
      <c r="FQR11" s="188"/>
      <c r="FQS11" s="188"/>
      <c r="FQT11" s="188"/>
      <c r="FQU11" s="188"/>
      <c r="FQV11" s="188"/>
      <c r="FQW11" s="188"/>
      <c r="FQX11" s="188"/>
      <c r="FQY11" s="188"/>
      <c r="FQZ11" s="188"/>
      <c r="FRA11" s="188"/>
      <c r="FRB11" s="188"/>
      <c r="FRC11" s="188"/>
      <c r="FRD11" s="188"/>
      <c r="FRE11" s="188"/>
      <c r="FRF11" s="188"/>
      <c r="FRG11" s="188"/>
      <c r="FRH11" s="188"/>
      <c r="FRI11" s="188"/>
      <c r="FRJ11" s="188"/>
      <c r="FRK11" s="188"/>
      <c r="FRL11" s="188"/>
      <c r="FRM11" s="188"/>
      <c r="FRN11" s="188"/>
      <c r="FRO11" s="188"/>
      <c r="FRP11" s="188"/>
      <c r="FRQ11" s="188"/>
      <c r="FRR11" s="188"/>
      <c r="FRS11" s="188"/>
      <c r="FRT11" s="188"/>
      <c r="FRU11" s="188"/>
      <c r="FRV11" s="188"/>
      <c r="FRW11" s="188"/>
      <c r="FRX11" s="188"/>
      <c r="FRY11" s="188"/>
      <c r="FRZ11" s="188"/>
      <c r="FSA11" s="188"/>
      <c r="FSB11" s="188"/>
      <c r="FSC11" s="188"/>
      <c r="FSD11" s="188"/>
      <c r="FSE11" s="188"/>
      <c r="FSF11" s="188"/>
      <c r="FSG11" s="188"/>
      <c r="FSH11" s="188"/>
      <c r="FSI11" s="188"/>
      <c r="FSJ11" s="188"/>
      <c r="FSK11" s="188"/>
      <c r="FSL11" s="188"/>
      <c r="FSM11" s="188"/>
      <c r="FSN11" s="188"/>
      <c r="FSO11" s="188"/>
      <c r="FSP11" s="188"/>
      <c r="FSQ11" s="188"/>
      <c r="FSR11" s="188"/>
      <c r="FSS11" s="188"/>
      <c r="FST11" s="188"/>
      <c r="FSU11" s="188"/>
      <c r="FSV11" s="188"/>
      <c r="FSW11" s="188"/>
      <c r="FSX11" s="188"/>
      <c r="FSY11" s="188"/>
      <c r="FSZ11" s="188"/>
      <c r="FTA11" s="188"/>
      <c r="FTB11" s="188"/>
      <c r="FTC11" s="188"/>
      <c r="FTD11" s="188"/>
      <c r="FTE11" s="188"/>
      <c r="FTF11" s="188"/>
      <c r="FTG11" s="188"/>
      <c r="FTH11" s="188"/>
      <c r="FTI11" s="188"/>
      <c r="FTJ11" s="188"/>
      <c r="FTK11" s="188"/>
      <c r="FTL11" s="188"/>
      <c r="FTM11" s="188"/>
      <c r="FTN11" s="188"/>
      <c r="FTO11" s="188"/>
      <c r="FTP11" s="188"/>
      <c r="FTQ11" s="188"/>
      <c r="FTR11" s="188"/>
      <c r="FTS11" s="188"/>
      <c r="FTT11" s="188"/>
      <c r="FTU11" s="188"/>
      <c r="FTV11" s="188"/>
      <c r="FTW11" s="188"/>
      <c r="FTX11" s="188"/>
      <c r="FTY11" s="188"/>
      <c r="FTZ11" s="188"/>
      <c r="FUA11" s="188"/>
      <c r="FUB11" s="188"/>
      <c r="FUC11" s="188"/>
      <c r="FUD11" s="188"/>
      <c r="FUE11" s="188"/>
      <c r="FUF11" s="188"/>
      <c r="FUG11" s="188"/>
      <c r="FUH11" s="188"/>
      <c r="FUI11" s="188"/>
      <c r="FUJ11" s="188"/>
      <c r="FUK11" s="188"/>
      <c r="FUL11" s="188"/>
      <c r="FUM11" s="188"/>
      <c r="FUN11" s="188"/>
      <c r="FUO11" s="188"/>
      <c r="FUP11" s="188"/>
      <c r="FUQ11" s="188"/>
      <c r="FUR11" s="188"/>
      <c r="FUS11" s="188"/>
      <c r="FUT11" s="188"/>
      <c r="FUU11" s="188"/>
      <c r="FUV11" s="188"/>
      <c r="FUW11" s="188"/>
      <c r="FUX11" s="188"/>
      <c r="FUY11" s="188"/>
      <c r="FUZ11" s="188"/>
      <c r="FVA11" s="188"/>
      <c r="FVB11" s="188"/>
      <c r="FVC11" s="188"/>
      <c r="FVD11" s="188"/>
      <c r="FVE11" s="188"/>
      <c r="FVF11" s="188"/>
      <c r="FVG11" s="188"/>
      <c r="FVH11" s="188"/>
      <c r="FVI11" s="188"/>
      <c r="FVJ11" s="188"/>
      <c r="FVK11" s="188"/>
      <c r="FVL11" s="188"/>
      <c r="FVM11" s="188"/>
      <c r="FVN11" s="188"/>
      <c r="FVO11" s="188"/>
      <c r="FVP11" s="188"/>
      <c r="FVQ11" s="188"/>
      <c r="FVR11" s="188"/>
      <c r="FVS11" s="188"/>
      <c r="FVT11" s="188"/>
      <c r="FVU11" s="188"/>
      <c r="FVV11" s="188"/>
      <c r="FVW11" s="188"/>
      <c r="FVX11" s="188"/>
      <c r="FVY11" s="188"/>
      <c r="FVZ11" s="188"/>
      <c r="FWA11" s="188"/>
      <c r="FWB11" s="188"/>
      <c r="FWC11" s="188"/>
      <c r="FWD11" s="188"/>
      <c r="FWE11" s="188"/>
      <c r="FWF11" s="188"/>
      <c r="FWG11" s="188"/>
      <c r="FWH11" s="188"/>
      <c r="FWI11" s="188"/>
      <c r="FWJ11" s="188"/>
      <c r="FWK11" s="188"/>
      <c r="FWL11" s="188"/>
      <c r="FWM11" s="188"/>
      <c r="FWN11" s="188"/>
      <c r="FWO11" s="188"/>
      <c r="FWP11" s="188"/>
      <c r="FWQ11" s="188"/>
      <c r="FWR11" s="188"/>
      <c r="FWS11" s="188"/>
      <c r="FWT11" s="188"/>
      <c r="FWU11" s="188"/>
      <c r="FWV11" s="188"/>
      <c r="FWW11" s="188"/>
      <c r="FWX11" s="188"/>
      <c r="FWY11" s="188"/>
      <c r="FWZ11" s="188"/>
      <c r="FXA11" s="188"/>
      <c r="FXB11" s="188"/>
      <c r="FXC11" s="188"/>
      <c r="FXD11" s="188"/>
      <c r="FXE11" s="188"/>
      <c r="FXF11" s="188"/>
      <c r="FXG11" s="188"/>
      <c r="FXH11" s="188"/>
      <c r="FXI11" s="188"/>
      <c r="FXJ11" s="188"/>
      <c r="FXK11" s="188"/>
      <c r="FXL11" s="188"/>
      <c r="FXM11" s="188"/>
      <c r="FXN11" s="188"/>
      <c r="FXO11" s="188"/>
      <c r="FXP11" s="188"/>
      <c r="FXQ11" s="188"/>
      <c r="FXR11" s="188"/>
      <c r="FXS11" s="188"/>
      <c r="FXT11" s="188"/>
      <c r="FXU11" s="188"/>
      <c r="FXV11" s="188"/>
      <c r="FXW11" s="188"/>
      <c r="FXX11" s="188"/>
      <c r="FXY11" s="188"/>
      <c r="FXZ11" s="188"/>
      <c r="FYA11" s="188"/>
      <c r="FYB11" s="188"/>
      <c r="FYC11" s="188"/>
      <c r="FYD11" s="188"/>
      <c r="FYE11" s="188"/>
      <c r="FYF11" s="188"/>
      <c r="FYG11" s="188"/>
      <c r="FYH11" s="188"/>
      <c r="FYI11" s="188"/>
      <c r="FYJ11" s="188"/>
      <c r="FYK11" s="188"/>
      <c r="FYL11" s="188"/>
      <c r="FYM11" s="188"/>
      <c r="FYN11" s="188"/>
      <c r="FYO11" s="188"/>
      <c r="FYP11" s="188"/>
      <c r="FYQ11" s="188"/>
      <c r="FYR11" s="188"/>
      <c r="FYS11" s="188"/>
      <c r="FYT11" s="188"/>
      <c r="FYU11" s="188"/>
      <c r="FYV11" s="188"/>
      <c r="FYW11" s="188"/>
      <c r="FYX11" s="188"/>
      <c r="FYY11" s="188"/>
      <c r="FYZ11" s="188"/>
      <c r="FZA11" s="188"/>
      <c r="FZB11" s="188"/>
      <c r="FZC11" s="188"/>
      <c r="FZD11" s="188"/>
      <c r="FZE11" s="188"/>
      <c r="FZF11" s="188"/>
      <c r="FZG11" s="188"/>
      <c r="FZH11" s="188"/>
      <c r="FZI11" s="188"/>
      <c r="FZJ11" s="188"/>
      <c r="FZK11" s="188"/>
      <c r="FZL11" s="188"/>
      <c r="FZM11" s="188"/>
      <c r="FZN11" s="188"/>
      <c r="FZO11" s="188"/>
      <c r="FZP11" s="188"/>
      <c r="FZQ11" s="188"/>
      <c r="FZR11" s="188"/>
      <c r="FZS11" s="188"/>
      <c r="FZT11" s="188"/>
      <c r="FZU11" s="188"/>
      <c r="FZV11" s="188"/>
      <c r="FZW11" s="188"/>
      <c r="FZX11" s="188"/>
      <c r="FZY11" s="188"/>
      <c r="FZZ11" s="188"/>
      <c r="GAA11" s="188"/>
      <c r="GAB11" s="188"/>
      <c r="GAC11" s="188"/>
      <c r="GAD11" s="188"/>
      <c r="GAE11" s="188"/>
      <c r="GAF11" s="188"/>
      <c r="GAG11" s="188"/>
      <c r="GAH11" s="188"/>
      <c r="GAI11" s="188"/>
      <c r="GAJ11" s="188"/>
      <c r="GAK11" s="188"/>
      <c r="GAL11" s="188"/>
      <c r="GAM11" s="188"/>
      <c r="GAN11" s="188"/>
      <c r="GAO11" s="188"/>
      <c r="GAP11" s="188"/>
      <c r="GAQ11" s="188"/>
      <c r="GAR11" s="188"/>
      <c r="GAS11" s="188"/>
      <c r="GAT11" s="188"/>
      <c r="GAU11" s="188"/>
      <c r="GAV11" s="188"/>
      <c r="GAW11" s="188"/>
      <c r="GAX11" s="188"/>
      <c r="GAY11" s="188"/>
      <c r="GAZ11" s="188"/>
      <c r="GBA11" s="188"/>
      <c r="GBB11" s="188"/>
      <c r="GBC11" s="188"/>
      <c r="GBD11" s="188"/>
      <c r="GBE11" s="188"/>
      <c r="GBF11" s="188"/>
      <c r="GBG11" s="188"/>
      <c r="GBH11" s="188"/>
      <c r="GBI11" s="188"/>
      <c r="GBJ11" s="188"/>
      <c r="GBK11" s="188"/>
      <c r="GBL11" s="188"/>
      <c r="GBM11" s="188"/>
      <c r="GBN11" s="188"/>
      <c r="GBO11" s="188"/>
      <c r="GBP11" s="188"/>
      <c r="GBQ11" s="188"/>
      <c r="GBR11" s="188"/>
      <c r="GBS11" s="188"/>
      <c r="GBT11" s="188"/>
      <c r="GBU11" s="188"/>
      <c r="GBV11" s="188"/>
      <c r="GBW11" s="188"/>
      <c r="GBX11" s="188"/>
      <c r="GBY11" s="188"/>
      <c r="GBZ11" s="188"/>
      <c r="GCA11" s="188"/>
      <c r="GCB11" s="188"/>
      <c r="GCC11" s="188"/>
      <c r="GCD11" s="188"/>
      <c r="GCE11" s="188"/>
      <c r="GCF11" s="188"/>
      <c r="GCG11" s="188"/>
      <c r="GCH11" s="188"/>
      <c r="GCI11" s="188"/>
      <c r="GCJ11" s="188"/>
      <c r="GCK11" s="188"/>
      <c r="GCL11" s="188"/>
      <c r="GCM11" s="188"/>
      <c r="GCN11" s="188"/>
      <c r="GCO11" s="188"/>
      <c r="GCP11" s="188"/>
      <c r="GCQ11" s="188"/>
      <c r="GCR11" s="188"/>
      <c r="GCS11" s="188"/>
      <c r="GCT11" s="188"/>
      <c r="GCU11" s="188"/>
      <c r="GCV11" s="188"/>
      <c r="GCW11" s="188"/>
      <c r="GCX11" s="188"/>
      <c r="GCY11" s="188"/>
      <c r="GCZ11" s="188"/>
      <c r="GDA11" s="188"/>
      <c r="GDB11" s="188"/>
      <c r="GDC11" s="188"/>
      <c r="GDD11" s="188"/>
      <c r="GDE11" s="188"/>
      <c r="GDF11" s="188"/>
      <c r="GDG11" s="188"/>
      <c r="GDH11" s="188"/>
      <c r="GDI11" s="188"/>
      <c r="GDJ11" s="188"/>
      <c r="GDK11" s="188"/>
      <c r="GDL11" s="188"/>
      <c r="GDM11" s="188"/>
      <c r="GDN11" s="188"/>
      <c r="GDO11" s="188"/>
      <c r="GDP11" s="188"/>
      <c r="GDQ11" s="188"/>
      <c r="GDR11" s="188"/>
      <c r="GDS11" s="188"/>
      <c r="GDT11" s="188"/>
      <c r="GDU11" s="188"/>
      <c r="GDV11" s="188"/>
      <c r="GDW11" s="188"/>
      <c r="GDX11" s="188"/>
      <c r="GDY11" s="188"/>
      <c r="GDZ11" s="188"/>
      <c r="GEA11" s="188"/>
      <c r="GEB11" s="188"/>
      <c r="GEC11" s="188"/>
      <c r="GED11" s="188"/>
      <c r="GEE11" s="188"/>
      <c r="GEF11" s="188"/>
      <c r="GEG11" s="188"/>
      <c r="GEH11" s="188"/>
      <c r="GEI11" s="188"/>
      <c r="GEJ11" s="188"/>
      <c r="GEK11" s="188"/>
      <c r="GEL11" s="188"/>
      <c r="GEM11" s="188"/>
      <c r="GEN11" s="188"/>
      <c r="GEO11" s="188"/>
      <c r="GEP11" s="188"/>
      <c r="GEQ11" s="188"/>
      <c r="GER11" s="188"/>
      <c r="GES11" s="188"/>
      <c r="GET11" s="188"/>
      <c r="GEU11" s="188"/>
      <c r="GEV11" s="188"/>
      <c r="GEW11" s="188"/>
      <c r="GEX11" s="188"/>
      <c r="GEY11" s="188"/>
      <c r="GEZ11" s="188"/>
      <c r="GFA11" s="188"/>
      <c r="GFB11" s="188"/>
      <c r="GFC11" s="188"/>
      <c r="GFD11" s="188"/>
      <c r="GFE11" s="188"/>
      <c r="GFF11" s="188"/>
      <c r="GFG11" s="188"/>
      <c r="GFH11" s="188"/>
      <c r="GFI11" s="188"/>
      <c r="GFJ11" s="188"/>
      <c r="GFK11" s="188"/>
      <c r="GFL11" s="188"/>
      <c r="GFM11" s="188"/>
      <c r="GFN11" s="188"/>
      <c r="GFO11" s="188"/>
      <c r="GFP11" s="188"/>
      <c r="GFQ11" s="188"/>
      <c r="GFR11" s="188"/>
      <c r="GFS11" s="188"/>
      <c r="GFT11" s="188"/>
      <c r="GFU11" s="188"/>
      <c r="GFV11" s="188"/>
      <c r="GFW11" s="188"/>
      <c r="GFX11" s="188"/>
      <c r="GFY11" s="188"/>
      <c r="GFZ11" s="188"/>
      <c r="GGA11" s="188"/>
      <c r="GGB11" s="188"/>
      <c r="GGC11" s="188"/>
      <c r="GGD11" s="188"/>
      <c r="GGE11" s="188"/>
      <c r="GGF11" s="188"/>
      <c r="GGG11" s="188"/>
      <c r="GGH11" s="188"/>
      <c r="GGI11" s="188"/>
      <c r="GGJ11" s="188"/>
      <c r="GGK11" s="188"/>
      <c r="GGL11" s="188"/>
      <c r="GGM11" s="188"/>
      <c r="GGN11" s="188"/>
      <c r="GGO11" s="188"/>
      <c r="GGP11" s="188"/>
      <c r="GGQ11" s="188"/>
      <c r="GGR11" s="188"/>
      <c r="GGS11" s="188"/>
      <c r="GGT11" s="188"/>
      <c r="GGU11" s="188"/>
      <c r="GGV11" s="188"/>
      <c r="GGW11" s="188"/>
      <c r="GGX11" s="188"/>
      <c r="GGY11" s="188"/>
      <c r="GGZ11" s="188"/>
      <c r="GHA11" s="188"/>
      <c r="GHB11" s="188"/>
      <c r="GHC11" s="188"/>
      <c r="GHD11" s="188"/>
      <c r="GHE11" s="188"/>
      <c r="GHF11" s="188"/>
      <c r="GHG11" s="188"/>
      <c r="GHH11" s="188"/>
      <c r="GHI11" s="188"/>
      <c r="GHJ11" s="188"/>
      <c r="GHK11" s="188"/>
      <c r="GHL11" s="188"/>
      <c r="GHM11" s="188"/>
      <c r="GHN11" s="188"/>
      <c r="GHO11" s="188"/>
      <c r="GHP11" s="188"/>
      <c r="GHQ11" s="188"/>
      <c r="GHR11" s="188"/>
      <c r="GHS11" s="188"/>
      <c r="GHT11" s="188"/>
      <c r="GHU11" s="188"/>
      <c r="GHV11" s="188"/>
      <c r="GHW11" s="188"/>
      <c r="GHX11" s="188"/>
      <c r="GHY11" s="188"/>
      <c r="GHZ11" s="188"/>
      <c r="GIA11" s="188"/>
      <c r="GIB11" s="188"/>
      <c r="GIC11" s="188"/>
      <c r="GID11" s="188"/>
      <c r="GIE11" s="188"/>
      <c r="GIF11" s="188"/>
      <c r="GIG11" s="188"/>
      <c r="GIH11" s="188"/>
      <c r="GII11" s="188"/>
      <c r="GIJ11" s="188"/>
      <c r="GIK11" s="188"/>
      <c r="GIL11" s="188"/>
      <c r="GIM11" s="188"/>
      <c r="GIN11" s="188"/>
      <c r="GIO11" s="188"/>
      <c r="GIP11" s="188"/>
      <c r="GIQ11" s="188"/>
      <c r="GIR11" s="188"/>
      <c r="GIS11" s="188"/>
      <c r="GIT11" s="188"/>
      <c r="GIU11" s="188"/>
      <c r="GIV11" s="188"/>
      <c r="GIW11" s="188"/>
      <c r="GIX11" s="188"/>
      <c r="GIY11" s="188"/>
      <c r="GIZ11" s="188"/>
      <c r="GJA11" s="188"/>
      <c r="GJB11" s="188"/>
      <c r="GJC11" s="188"/>
      <c r="GJD11" s="188"/>
      <c r="GJE11" s="188"/>
      <c r="GJF11" s="188"/>
      <c r="GJG11" s="188"/>
      <c r="GJH11" s="188"/>
      <c r="GJI11" s="188"/>
      <c r="GJJ11" s="188"/>
      <c r="GJK11" s="188"/>
      <c r="GJL11" s="188"/>
      <c r="GJM11" s="188"/>
      <c r="GJN11" s="188"/>
      <c r="GJO11" s="188"/>
      <c r="GJP11" s="188"/>
      <c r="GJQ11" s="188"/>
      <c r="GJR11" s="188"/>
      <c r="GJS11" s="188"/>
      <c r="GJT11" s="188"/>
      <c r="GJU11" s="188"/>
      <c r="GJV11" s="188"/>
      <c r="GJW11" s="188"/>
      <c r="GJX11" s="188"/>
      <c r="GJY11" s="188"/>
      <c r="GJZ11" s="188"/>
      <c r="GKA11" s="188"/>
      <c r="GKB11" s="188"/>
      <c r="GKC11" s="188"/>
      <c r="GKD11" s="188"/>
      <c r="GKE11" s="188"/>
      <c r="GKF11" s="188"/>
      <c r="GKG11" s="188"/>
      <c r="GKH11" s="188"/>
      <c r="GKI11" s="188"/>
      <c r="GKJ11" s="188"/>
      <c r="GKK11" s="188"/>
      <c r="GKL11" s="188"/>
      <c r="GKM11" s="188"/>
      <c r="GKN11" s="188"/>
      <c r="GKO11" s="188"/>
      <c r="GKP11" s="188"/>
      <c r="GKQ11" s="188"/>
      <c r="GKR11" s="188"/>
      <c r="GKS11" s="188"/>
      <c r="GKT11" s="188"/>
      <c r="GKU11" s="188"/>
      <c r="GKV11" s="188"/>
      <c r="GKW11" s="188"/>
      <c r="GKX11" s="188"/>
      <c r="GKY11" s="188"/>
      <c r="GKZ11" s="188"/>
      <c r="GLA11" s="188"/>
      <c r="GLB11" s="188"/>
      <c r="GLC11" s="188"/>
      <c r="GLD11" s="188"/>
      <c r="GLE11" s="188"/>
      <c r="GLF11" s="188"/>
      <c r="GLG11" s="188"/>
      <c r="GLH11" s="188"/>
      <c r="GLI11" s="188"/>
      <c r="GLJ11" s="188"/>
      <c r="GLK11" s="188"/>
      <c r="GLL11" s="188"/>
      <c r="GLM11" s="188"/>
      <c r="GLN11" s="188"/>
      <c r="GLO11" s="188"/>
      <c r="GLP11" s="188"/>
      <c r="GLQ11" s="188"/>
      <c r="GLR11" s="188"/>
      <c r="GLS11" s="188"/>
      <c r="GLT11" s="188"/>
      <c r="GLU11" s="188"/>
      <c r="GLV11" s="188"/>
      <c r="GLW11" s="188"/>
      <c r="GLX11" s="188"/>
      <c r="GLY11" s="188"/>
      <c r="GLZ11" s="188"/>
      <c r="GMA11" s="188"/>
      <c r="GMB11" s="188"/>
      <c r="GMC11" s="188"/>
      <c r="GMD11" s="188"/>
      <c r="GME11" s="188"/>
      <c r="GMF11" s="188"/>
      <c r="GMG11" s="188"/>
      <c r="GMH11" s="188"/>
      <c r="GMI11" s="188"/>
      <c r="GMJ11" s="188"/>
      <c r="GMK11" s="188"/>
      <c r="GML11" s="188"/>
      <c r="GMM11" s="188"/>
      <c r="GMN11" s="188"/>
      <c r="GMO11" s="188"/>
      <c r="GMP11" s="188"/>
      <c r="GMQ11" s="188"/>
      <c r="GMR11" s="188"/>
      <c r="GMS11" s="188"/>
      <c r="GMT11" s="188"/>
      <c r="GMU11" s="188"/>
      <c r="GMV11" s="188"/>
      <c r="GMW11" s="188"/>
      <c r="GMX11" s="188"/>
      <c r="GMY11" s="188"/>
      <c r="GMZ11" s="188"/>
      <c r="GNA11" s="188"/>
      <c r="GNB11" s="188"/>
      <c r="GNC11" s="188"/>
      <c r="GND11" s="188"/>
      <c r="GNE11" s="188"/>
      <c r="GNF11" s="188"/>
      <c r="GNG11" s="188"/>
      <c r="GNH11" s="188"/>
      <c r="GNI11" s="188"/>
      <c r="GNJ11" s="188"/>
      <c r="GNK11" s="188"/>
      <c r="GNL11" s="188"/>
      <c r="GNM11" s="188"/>
      <c r="GNN11" s="188"/>
      <c r="GNO11" s="188"/>
      <c r="GNP11" s="188"/>
      <c r="GNQ11" s="188"/>
      <c r="GNR11" s="188"/>
      <c r="GNS11" s="188"/>
      <c r="GNT11" s="188"/>
      <c r="GNU11" s="188"/>
      <c r="GNV11" s="188"/>
      <c r="GNW11" s="188"/>
      <c r="GNX11" s="188"/>
      <c r="GNY11" s="188"/>
      <c r="GNZ11" s="188"/>
      <c r="GOA11" s="188"/>
      <c r="GOB11" s="188"/>
      <c r="GOC11" s="188"/>
      <c r="GOD11" s="188"/>
      <c r="GOE11" s="188"/>
      <c r="GOF11" s="188"/>
      <c r="GOG11" s="188"/>
      <c r="GOH11" s="188"/>
      <c r="GOI11" s="188"/>
      <c r="GOJ11" s="188"/>
      <c r="GOK11" s="188"/>
      <c r="GOL11" s="188"/>
      <c r="GOM11" s="188"/>
      <c r="GON11" s="188"/>
      <c r="GOO11" s="188"/>
      <c r="GOP11" s="188"/>
      <c r="GOQ11" s="188"/>
      <c r="GOR11" s="188"/>
      <c r="GOS11" s="188"/>
      <c r="GOT11" s="188"/>
      <c r="GOU11" s="188"/>
      <c r="GOV11" s="188"/>
      <c r="GOW11" s="188"/>
      <c r="GOX11" s="188"/>
      <c r="GOY11" s="188"/>
      <c r="GOZ11" s="188"/>
      <c r="GPA11" s="188"/>
      <c r="GPB11" s="188"/>
      <c r="GPC11" s="188"/>
      <c r="GPD11" s="188"/>
      <c r="GPE11" s="188"/>
      <c r="GPF11" s="188"/>
      <c r="GPG11" s="188"/>
      <c r="GPH11" s="188"/>
      <c r="GPI11" s="188"/>
      <c r="GPJ11" s="188"/>
      <c r="GPK11" s="188"/>
      <c r="GPL11" s="188"/>
      <c r="GPM11" s="188"/>
      <c r="GPN11" s="188"/>
      <c r="GPO11" s="188"/>
      <c r="GPP11" s="188"/>
      <c r="GPQ11" s="188"/>
      <c r="GPR11" s="188"/>
      <c r="GPS11" s="188"/>
      <c r="GPT11" s="188"/>
      <c r="GPU11" s="188"/>
      <c r="GPV11" s="188"/>
      <c r="GPW11" s="188"/>
      <c r="GPX11" s="188"/>
      <c r="GPY11" s="188"/>
      <c r="GPZ11" s="188"/>
      <c r="GQA11" s="188"/>
      <c r="GQB11" s="188"/>
      <c r="GQC11" s="188"/>
      <c r="GQD11" s="188"/>
      <c r="GQE11" s="188"/>
      <c r="GQF11" s="188"/>
      <c r="GQG11" s="188"/>
      <c r="GQH11" s="188"/>
      <c r="GQI11" s="188"/>
      <c r="GQJ11" s="188"/>
      <c r="GQK11" s="188"/>
      <c r="GQL11" s="188"/>
      <c r="GQM11" s="188"/>
      <c r="GQN11" s="188"/>
      <c r="GQO11" s="188"/>
      <c r="GQP11" s="188"/>
      <c r="GQQ11" s="188"/>
      <c r="GQR11" s="188"/>
      <c r="GQS11" s="188"/>
      <c r="GQT11" s="188"/>
      <c r="GQU11" s="188"/>
      <c r="GQV11" s="188"/>
      <c r="GQW11" s="188"/>
      <c r="GQX11" s="188"/>
      <c r="GQY11" s="188"/>
      <c r="GQZ11" s="188"/>
      <c r="GRA11" s="188"/>
      <c r="GRB11" s="188"/>
      <c r="GRC11" s="188"/>
      <c r="GRD11" s="188"/>
      <c r="GRE11" s="188"/>
      <c r="GRF11" s="188"/>
      <c r="GRG11" s="188"/>
      <c r="GRH11" s="188"/>
      <c r="GRI11" s="188"/>
      <c r="GRJ11" s="188"/>
      <c r="GRK11" s="188"/>
      <c r="GRL11" s="188"/>
      <c r="GRM11" s="188"/>
      <c r="GRN11" s="188"/>
      <c r="GRO11" s="188"/>
      <c r="GRP11" s="188"/>
      <c r="GRQ11" s="188"/>
      <c r="GRR11" s="188"/>
      <c r="GRS11" s="188"/>
      <c r="GRT11" s="188"/>
      <c r="GRU11" s="188"/>
      <c r="GRV11" s="188"/>
      <c r="GRW11" s="188"/>
      <c r="GRX11" s="188"/>
      <c r="GRY11" s="188"/>
      <c r="GRZ11" s="188"/>
      <c r="GSA11" s="188"/>
      <c r="GSB11" s="188"/>
      <c r="GSC11" s="188"/>
      <c r="GSD11" s="188"/>
      <c r="GSE11" s="188"/>
      <c r="GSF11" s="188"/>
      <c r="GSG11" s="188"/>
      <c r="GSH11" s="188"/>
      <c r="GSI11" s="188"/>
      <c r="GSJ11" s="188"/>
      <c r="GSK11" s="188"/>
      <c r="GSL11" s="188"/>
      <c r="GSM11" s="188"/>
      <c r="GSN11" s="188"/>
      <c r="GSO11" s="188"/>
      <c r="GSP11" s="188"/>
      <c r="GSQ11" s="188"/>
      <c r="GSR11" s="188"/>
      <c r="GSS11" s="188"/>
      <c r="GST11" s="188"/>
      <c r="GSU11" s="188"/>
      <c r="GSV11" s="188"/>
      <c r="GSW11" s="188"/>
      <c r="GSX11" s="188"/>
      <c r="GSY11" s="188"/>
      <c r="GSZ11" s="188"/>
      <c r="GTA11" s="188"/>
      <c r="GTB11" s="188"/>
      <c r="GTC11" s="188"/>
      <c r="GTD11" s="188"/>
      <c r="GTE11" s="188"/>
      <c r="GTF11" s="188"/>
      <c r="GTG11" s="188"/>
      <c r="GTH11" s="188"/>
      <c r="GTI11" s="188"/>
      <c r="GTJ11" s="188"/>
      <c r="GTK11" s="188"/>
      <c r="GTL11" s="188"/>
      <c r="GTM11" s="188"/>
      <c r="GTN11" s="188"/>
      <c r="GTO11" s="188"/>
      <c r="GTP11" s="188"/>
      <c r="GTQ11" s="188"/>
      <c r="GTR11" s="188"/>
      <c r="GTS11" s="188"/>
      <c r="GTT11" s="188"/>
      <c r="GTU11" s="188"/>
      <c r="GTV11" s="188"/>
      <c r="GTW11" s="188"/>
      <c r="GTX11" s="188"/>
      <c r="GTY11" s="188"/>
      <c r="GTZ11" s="188"/>
      <c r="GUA11" s="188"/>
      <c r="GUB11" s="188"/>
      <c r="GUC11" s="188"/>
      <c r="GUD11" s="188"/>
      <c r="GUE11" s="188"/>
      <c r="GUF11" s="188"/>
      <c r="GUG11" s="188"/>
      <c r="GUH11" s="188"/>
      <c r="GUI11" s="188"/>
      <c r="GUJ11" s="188"/>
      <c r="GUK11" s="188"/>
      <c r="GUL11" s="188"/>
      <c r="GUM11" s="188"/>
      <c r="GUN11" s="188"/>
      <c r="GUO11" s="188"/>
      <c r="GUP11" s="188"/>
      <c r="GUQ11" s="188"/>
      <c r="GUR11" s="188"/>
      <c r="GUS11" s="188"/>
      <c r="GUT11" s="188"/>
      <c r="GUU11" s="188"/>
      <c r="GUV11" s="188"/>
      <c r="GUW11" s="188"/>
      <c r="GUX11" s="188"/>
      <c r="GUY11" s="188"/>
      <c r="GUZ11" s="188"/>
      <c r="GVA11" s="188"/>
      <c r="GVB11" s="188"/>
      <c r="GVC11" s="188"/>
      <c r="GVD11" s="188"/>
      <c r="GVE11" s="188"/>
      <c r="GVF11" s="188"/>
      <c r="GVG11" s="188"/>
      <c r="GVH11" s="188"/>
      <c r="GVI11" s="188"/>
      <c r="GVJ11" s="188"/>
      <c r="GVK11" s="188"/>
      <c r="GVL11" s="188"/>
      <c r="GVM11" s="188"/>
      <c r="GVN11" s="188"/>
      <c r="GVO11" s="188"/>
      <c r="GVP11" s="188"/>
      <c r="GVQ11" s="188"/>
      <c r="GVR11" s="188"/>
      <c r="GVS11" s="188"/>
      <c r="GVT11" s="188"/>
      <c r="GVU11" s="188"/>
      <c r="GVV11" s="188"/>
      <c r="GVW11" s="188"/>
      <c r="GVX11" s="188"/>
      <c r="GVY11" s="188"/>
      <c r="GVZ11" s="188"/>
      <c r="GWA11" s="188"/>
      <c r="GWB11" s="188"/>
      <c r="GWC11" s="188"/>
      <c r="GWD11" s="188"/>
      <c r="GWE11" s="188"/>
      <c r="GWF11" s="188"/>
      <c r="GWG11" s="188"/>
      <c r="GWH11" s="188"/>
      <c r="GWI11" s="188"/>
      <c r="GWJ11" s="188"/>
      <c r="GWK11" s="188"/>
      <c r="GWL11" s="188"/>
      <c r="GWM11" s="188"/>
      <c r="GWN11" s="188"/>
      <c r="GWO11" s="188"/>
      <c r="GWP11" s="188"/>
      <c r="GWQ11" s="188"/>
      <c r="GWR11" s="188"/>
      <c r="GWS11" s="188"/>
      <c r="GWT11" s="188"/>
      <c r="GWU11" s="188"/>
      <c r="GWV11" s="188"/>
      <c r="GWW11" s="188"/>
      <c r="GWX11" s="188"/>
      <c r="GWY11" s="188"/>
      <c r="GWZ11" s="188"/>
      <c r="GXA11" s="188"/>
      <c r="GXB11" s="188"/>
      <c r="GXC11" s="188"/>
      <c r="GXD11" s="188"/>
      <c r="GXE11" s="188"/>
      <c r="GXF11" s="188"/>
      <c r="GXG11" s="188"/>
      <c r="GXH11" s="188"/>
      <c r="GXI11" s="188"/>
      <c r="GXJ11" s="188"/>
      <c r="GXK11" s="188"/>
      <c r="GXL11" s="188"/>
      <c r="GXM11" s="188"/>
      <c r="GXN11" s="188"/>
      <c r="GXO11" s="188"/>
      <c r="GXP11" s="188"/>
      <c r="GXQ11" s="188"/>
      <c r="GXR11" s="188"/>
      <c r="GXS11" s="188"/>
      <c r="GXT11" s="188"/>
      <c r="GXU11" s="188"/>
      <c r="GXV11" s="188"/>
      <c r="GXW11" s="188"/>
      <c r="GXX11" s="188"/>
      <c r="GXY11" s="188"/>
      <c r="GXZ11" s="188"/>
      <c r="GYA11" s="188"/>
      <c r="GYB11" s="188"/>
      <c r="GYC11" s="188"/>
      <c r="GYD11" s="188"/>
      <c r="GYE11" s="188"/>
      <c r="GYF11" s="188"/>
      <c r="GYG11" s="188"/>
      <c r="GYH11" s="188"/>
      <c r="GYI11" s="188"/>
      <c r="GYJ11" s="188"/>
      <c r="GYK11" s="188"/>
      <c r="GYL11" s="188"/>
      <c r="GYM11" s="188"/>
      <c r="GYN11" s="188"/>
      <c r="GYO11" s="188"/>
      <c r="GYP11" s="188"/>
      <c r="GYQ11" s="188"/>
      <c r="GYR11" s="188"/>
      <c r="GYS11" s="188"/>
      <c r="GYT11" s="188"/>
      <c r="GYU11" s="188"/>
      <c r="GYV11" s="188"/>
      <c r="GYW11" s="188"/>
      <c r="GYX11" s="188"/>
      <c r="GYY11" s="188"/>
      <c r="GYZ11" s="188"/>
      <c r="GZA11" s="188"/>
      <c r="GZB11" s="188"/>
      <c r="GZC11" s="188"/>
      <c r="GZD11" s="188"/>
      <c r="GZE11" s="188"/>
      <c r="GZF11" s="188"/>
      <c r="GZG11" s="188"/>
      <c r="GZH11" s="188"/>
      <c r="GZI11" s="188"/>
      <c r="GZJ11" s="188"/>
      <c r="GZK11" s="188"/>
      <c r="GZL11" s="188"/>
      <c r="GZM11" s="188"/>
      <c r="GZN11" s="188"/>
      <c r="GZO11" s="188"/>
      <c r="GZP11" s="188"/>
      <c r="GZQ11" s="188"/>
      <c r="GZR11" s="188"/>
      <c r="GZS11" s="188"/>
      <c r="GZT11" s="188"/>
      <c r="GZU11" s="188"/>
      <c r="GZV11" s="188"/>
      <c r="GZW11" s="188"/>
      <c r="GZX11" s="188"/>
      <c r="GZY11" s="188"/>
      <c r="GZZ11" s="188"/>
      <c r="HAA11" s="188"/>
      <c r="HAB11" s="188"/>
      <c r="HAC11" s="188"/>
      <c r="HAD11" s="188"/>
      <c r="HAE11" s="188"/>
      <c r="HAF11" s="188"/>
      <c r="HAG11" s="188"/>
      <c r="HAH11" s="188"/>
      <c r="HAI11" s="188"/>
      <c r="HAJ11" s="188"/>
      <c r="HAK11" s="188"/>
      <c r="HAL11" s="188"/>
      <c r="HAM11" s="188"/>
      <c r="HAN11" s="188"/>
      <c r="HAO11" s="188"/>
      <c r="HAP11" s="188"/>
      <c r="HAQ11" s="188"/>
      <c r="HAR11" s="188"/>
      <c r="HAS11" s="188"/>
      <c r="HAT11" s="188"/>
      <c r="HAU11" s="188"/>
      <c r="HAV11" s="188"/>
      <c r="HAW11" s="188"/>
      <c r="HAX11" s="188"/>
      <c r="HAY11" s="188"/>
      <c r="HAZ11" s="188"/>
      <c r="HBA11" s="188"/>
      <c r="HBB11" s="188"/>
      <c r="HBC11" s="188"/>
      <c r="HBD11" s="188"/>
      <c r="HBE11" s="188"/>
      <c r="HBF11" s="188"/>
      <c r="HBG11" s="188"/>
      <c r="HBH11" s="188"/>
      <c r="HBI11" s="188"/>
      <c r="HBJ11" s="188"/>
      <c r="HBK11" s="188"/>
      <c r="HBL11" s="188"/>
      <c r="HBM11" s="188"/>
      <c r="HBN11" s="188"/>
      <c r="HBO11" s="188"/>
      <c r="HBP11" s="188"/>
      <c r="HBQ11" s="188"/>
      <c r="HBR11" s="188"/>
      <c r="HBS11" s="188"/>
      <c r="HBT11" s="188"/>
      <c r="HBU11" s="188"/>
      <c r="HBV11" s="188"/>
      <c r="HBW11" s="188"/>
      <c r="HBX11" s="188"/>
      <c r="HBY11" s="188"/>
      <c r="HBZ11" s="188"/>
      <c r="HCA11" s="188"/>
      <c r="HCB11" s="188"/>
      <c r="HCC11" s="188"/>
      <c r="HCD11" s="188"/>
      <c r="HCE11" s="188"/>
      <c r="HCF11" s="188"/>
      <c r="HCG11" s="188"/>
      <c r="HCH11" s="188"/>
      <c r="HCI11" s="188"/>
      <c r="HCJ11" s="188"/>
      <c r="HCK11" s="188"/>
      <c r="HCL11" s="188"/>
      <c r="HCM11" s="188"/>
      <c r="HCN11" s="188"/>
      <c r="HCO11" s="188"/>
      <c r="HCP11" s="188"/>
      <c r="HCQ11" s="188"/>
      <c r="HCR11" s="188"/>
      <c r="HCS11" s="188"/>
      <c r="HCT11" s="188"/>
      <c r="HCU11" s="188"/>
      <c r="HCV11" s="188"/>
      <c r="HCW11" s="188"/>
      <c r="HCX11" s="188"/>
      <c r="HCY11" s="188"/>
      <c r="HCZ11" s="188"/>
      <c r="HDA11" s="188"/>
      <c r="HDB11" s="188"/>
      <c r="HDC11" s="188"/>
      <c r="HDD11" s="188"/>
      <c r="HDE11" s="188"/>
      <c r="HDF11" s="188"/>
      <c r="HDG11" s="188"/>
      <c r="HDH11" s="188"/>
      <c r="HDI11" s="188"/>
      <c r="HDJ11" s="188"/>
      <c r="HDK11" s="188"/>
      <c r="HDL11" s="188"/>
      <c r="HDM11" s="188"/>
      <c r="HDN11" s="188"/>
      <c r="HDO11" s="188"/>
      <c r="HDP11" s="188"/>
      <c r="HDQ11" s="188"/>
      <c r="HDR11" s="188"/>
      <c r="HDS11" s="188"/>
      <c r="HDT11" s="188"/>
      <c r="HDU11" s="188"/>
      <c r="HDV11" s="188"/>
      <c r="HDW11" s="188"/>
      <c r="HDX11" s="188"/>
      <c r="HDY11" s="188"/>
      <c r="HDZ11" s="188"/>
      <c r="HEA11" s="188"/>
      <c r="HEB11" s="188"/>
      <c r="HEC11" s="188"/>
      <c r="HED11" s="188"/>
      <c r="HEE11" s="188"/>
      <c r="HEF11" s="188"/>
      <c r="HEG11" s="188"/>
      <c r="HEH11" s="188"/>
      <c r="HEI11" s="188"/>
      <c r="HEJ11" s="188"/>
      <c r="HEK11" s="188"/>
      <c r="HEL11" s="188"/>
      <c r="HEM11" s="188"/>
      <c r="HEN11" s="188"/>
      <c r="HEO11" s="188"/>
      <c r="HEP11" s="188"/>
      <c r="HEQ11" s="188"/>
      <c r="HER11" s="188"/>
      <c r="HES11" s="188"/>
      <c r="HET11" s="188"/>
      <c r="HEU11" s="188"/>
      <c r="HEV11" s="188"/>
      <c r="HEW11" s="188"/>
      <c r="HEX11" s="188"/>
      <c r="HEY11" s="188"/>
      <c r="HEZ11" s="188"/>
      <c r="HFA11" s="188"/>
      <c r="HFB11" s="188"/>
      <c r="HFC11" s="188"/>
      <c r="HFD11" s="188"/>
      <c r="HFE11" s="188"/>
      <c r="HFF11" s="188"/>
      <c r="HFG11" s="188"/>
      <c r="HFH11" s="188"/>
      <c r="HFI11" s="188"/>
      <c r="HFJ11" s="188"/>
      <c r="HFK11" s="188"/>
      <c r="HFL11" s="188"/>
      <c r="HFM11" s="188"/>
      <c r="HFN11" s="188"/>
      <c r="HFO11" s="188"/>
      <c r="HFP11" s="188"/>
      <c r="HFQ11" s="188"/>
      <c r="HFR11" s="188"/>
      <c r="HFS11" s="188"/>
      <c r="HFT11" s="188"/>
      <c r="HFU11" s="188"/>
      <c r="HFV11" s="188"/>
      <c r="HFW11" s="188"/>
      <c r="HFX11" s="188"/>
      <c r="HFY11" s="188"/>
      <c r="HFZ11" s="188"/>
      <c r="HGA11" s="188"/>
      <c r="HGB11" s="188"/>
      <c r="HGC11" s="188"/>
      <c r="HGD11" s="188"/>
      <c r="HGE11" s="188"/>
      <c r="HGF11" s="188"/>
      <c r="HGG11" s="188"/>
      <c r="HGH11" s="188"/>
      <c r="HGI11" s="188"/>
      <c r="HGJ11" s="188"/>
      <c r="HGK11" s="188"/>
      <c r="HGL11" s="188"/>
      <c r="HGM11" s="188"/>
      <c r="HGN11" s="188"/>
      <c r="HGO11" s="188"/>
      <c r="HGP11" s="188"/>
      <c r="HGQ11" s="188"/>
      <c r="HGR11" s="188"/>
      <c r="HGS11" s="188"/>
      <c r="HGT11" s="188"/>
      <c r="HGU11" s="188"/>
      <c r="HGV11" s="188"/>
      <c r="HGW11" s="188"/>
      <c r="HGX11" s="188"/>
      <c r="HGY11" s="188"/>
      <c r="HGZ11" s="188"/>
      <c r="HHA11" s="188"/>
      <c r="HHB11" s="188"/>
      <c r="HHC11" s="188"/>
      <c r="HHD11" s="188"/>
      <c r="HHE11" s="188"/>
      <c r="HHF11" s="188"/>
      <c r="HHG11" s="188"/>
      <c r="HHH11" s="188"/>
      <c r="HHI11" s="188"/>
      <c r="HHJ11" s="188"/>
      <c r="HHK11" s="188"/>
      <c r="HHL11" s="188"/>
      <c r="HHM11" s="188"/>
      <c r="HHN11" s="188"/>
      <c r="HHO11" s="188"/>
      <c r="HHP11" s="188"/>
      <c r="HHQ11" s="188"/>
      <c r="HHR11" s="188"/>
      <c r="HHS11" s="188"/>
      <c r="HHT11" s="188"/>
      <c r="HHU11" s="188"/>
      <c r="HHV11" s="188"/>
      <c r="HHW11" s="188"/>
      <c r="HHX11" s="188"/>
      <c r="HHY11" s="188"/>
      <c r="HHZ11" s="188"/>
      <c r="HIA11" s="188"/>
      <c r="HIB11" s="188"/>
      <c r="HIC11" s="188"/>
      <c r="HID11" s="188"/>
      <c r="HIE11" s="188"/>
      <c r="HIF11" s="188"/>
      <c r="HIG11" s="188"/>
      <c r="HIH11" s="188"/>
      <c r="HII11" s="188"/>
      <c r="HIJ11" s="188"/>
      <c r="HIK11" s="188"/>
      <c r="HIL11" s="188"/>
      <c r="HIM11" s="188"/>
      <c r="HIN11" s="188"/>
      <c r="HIO11" s="188"/>
      <c r="HIP11" s="188"/>
      <c r="HIQ11" s="188"/>
      <c r="HIR11" s="188"/>
      <c r="HIS11" s="188"/>
      <c r="HIT11" s="188"/>
      <c r="HIU11" s="188"/>
      <c r="HIV11" s="188"/>
      <c r="HIW11" s="188"/>
      <c r="HIX11" s="188"/>
      <c r="HIY11" s="188"/>
      <c r="HIZ11" s="188"/>
      <c r="HJA11" s="188"/>
      <c r="HJB11" s="188"/>
      <c r="HJC11" s="188"/>
      <c r="HJD11" s="188"/>
      <c r="HJE11" s="188"/>
      <c r="HJF11" s="188"/>
      <c r="HJG11" s="188"/>
      <c r="HJH11" s="188"/>
      <c r="HJI11" s="188"/>
      <c r="HJJ11" s="188"/>
      <c r="HJK11" s="188"/>
      <c r="HJL11" s="188"/>
      <c r="HJM11" s="188"/>
      <c r="HJN11" s="188"/>
      <c r="HJO11" s="188"/>
      <c r="HJP11" s="188"/>
      <c r="HJQ11" s="188"/>
      <c r="HJR11" s="188"/>
      <c r="HJS11" s="188"/>
      <c r="HJT11" s="188"/>
      <c r="HJU11" s="188"/>
      <c r="HJV11" s="188"/>
      <c r="HJW11" s="188"/>
      <c r="HJX11" s="188"/>
      <c r="HJY11" s="188"/>
      <c r="HJZ11" s="188"/>
      <c r="HKA11" s="188"/>
      <c r="HKB11" s="188"/>
      <c r="HKC11" s="188"/>
      <c r="HKD11" s="188"/>
      <c r="HKE11" s="188"/>
      <c r="HKF11" s="188"/>
      <c r="HKG11" s="188"/>
      <c r="HKH11" s="188"/>
      <c r="HKI11" s="188"/>
      <c r="HKJ11" s="188"/>
      <c r="HKK11" s="188"/>
      <c r="HKL11" s="188"/>
      <c r="HKM11" s="188"/>
      <c r="HKN11" s="188"/>
      <c r="HKO11" s="188"/>
      <c r="HKP11" s="188"/>
      <c r="HKQ11" s="188"/>
      <c r="HKR11" s="188"/>
      <c r="HKS11" s="188"/>
      <c r="HKT11" s="188"/>
      <c r="HKU11" s="188"/>
      <c r="HKV11" s="188"/>
      <c r="HKW11" s="188"/>
      <c r="HKX11" s="188"/>
      <c r="HKY11" s="188"/>
      <c r="HKZ11" s="188"/>
      <c r="HLA11" s="188"/>
      <c r="HLB11" s="188"/>
      <c r="HLC11" s="188"/>
      <c r="HLD11" s="188"/>
      <c r="HLE11" s="188"/>
      <c r="HLF11" s="188"/>
      <c r="HLG11" s="188"/>
      <c r="HLH11" s="188"/>
      <c r="HLI11" s="188"/>
      <c r="HLJ11" s="188"/>
      <c r="HLK11" s="188"/>
      <c r="HLL11" s="188"/>
      <c r="HLM11" s="188"/>
      <c r="HLN11" s="188"/>
      <c r="HLO11" s="188"/>
      <c r="HLP11" s="188"/>
      <c r="HLQ11" s="188"/>
      <c r="HLR11" s="188"/>
      <c r="HLS11" s="188"/>
      <c r="HLT11" s="188"/>
      <c r="HLU11" s="188"/>
      <c r="HLV11" s="188"/>
      <c r="HLW11" s="188"/>
      <c r="HLX11" s="188"/>
      <c r="HLY11" s="188"/>
      <c r="HLZ11" s="188"/>
      <c r="HMA11" s="188"/>
      <c r="HMB11" s="188"/>
      <c r="HMC11" s="188"/>
      <c r="HMD11" s="188"/>
      <c r="HME11" s="188"/>
      <c r="HMF11" s="188"/>
      <c r="HMG11" s="188"/>
      <c r="HMH11" s="188"/>
      <c r="HMI11" s="188"/>
      <c r="HMJ11" s="188"/>
      <c r="HMK11" s="188"/>
      <c r="HML11" s="188"/>
      <c r="HMM11" s="188"/>
      <c r="HMN11" s="188"/>
      <c r="HMO11" s="188"/>
      <c r="HMP11" s="188"/>
      <c r="HMQ11" s="188"/>
      <c r="HMR11" s="188"/>
      <c r="HMS11" s="188"/>
      <c r="HMT11" s="188"/>
      <c r="HMU11" s="188"/>
      <c r="HMV11" s="188"/>
      <c r="HMW11" s="188"/>
      <c r="HMX11" s="188"/>
      <c r="HMY11" s="188"/>
      <c r="HMZ11" s="188"/>
      <c r="HNA11" s="188"/>
      <c r="HNB11" s="188"/>
      <c r="HNC11" s="188"/>
      <c r="HND11" s="188"/>
      <c r="HNE11" s="188"/>
      <c r="HNF11" s="188"/>
      <c r="HNG11" s="188"/>
      <c r="HNH11" s="188"/>
      <c r="HNI11" s="188"/>
      <c r="HNJ11" s="188"/>
      <c r="HNK11" s="188"/>
      <c r="HNL11" s="188"/>
      <c r="HNM11" s="188"/>
      <c r="HNN11" s="188"/>
      <c r="HNO11" s="188"/>
      <c r="HNP11" s="188"/>
      <c r="HNQ11" s="188"/>
      <c r="HNR11" s="188"/>
      <c r="HNS11" s="188"/>
      <c r="HNT11" s="188"/>
      <c r="HNU11" s="188"/>
      <c r="HNV11" s="188"/>
      <c r="HNW11" s="188"/>
      <c r="HNX11" s="188"/>
      <c r="HNY11" s="188"/>
      <c r="HNZ11" s="188"/>
      <c r="HOA11" s="188"/>
      <c r="HOB11" s="188"/>
      <c r="HOC11" s="188"/>
      <c r="HOD11" s="188"/>
      <c r="HOE11" s="188"/>
      <c r="HOF11" s="188"/>
      <c r="HOG11" s="188"/>
      <c r="HOH11" s="188"/>
      <c r="HOI11" s="188"/>
      <c r="HOJ11" s="188"/>
      <c r="HOK11" s="188"/>
      <c r="HOL11" s="188"/>
      <c r="HOM11" s="188"/>
      <c r="HON11" s="188"/>
      <c r="HOO11" s="188"/>
      <c r="HOP11" s="188"/>
      <c r="HOQ11" s="188"/>
      <c r="HOR11" s="188"/>
      <c r="HOS11" s="188"/>
      <c r="HOT11" s="188"/>
      <c r="HOU11" s="188"/>
      <c r="HOV11" s="188"/>
      <c r="HOW11" s="188"/>
      <c r="HOX11" s="188"/>
      <c r="HOY11" s="188"/>
      <c r="HOZ11" s="188"/>
      <c r="HPA11" s="188"/>
      <c r="HPB11" s="188"/>
      <c r="HPC11" s="188"/>
      <c r="HPD11" s="188"/>
      <c r="HPE11" s="188"/>
      <c r="HPF11" s="188"/>
      <c r="HPG11" s="188"/>
      <c r="HPH11" s="188"/>
      <c r="HPI11" s="188"/>
      <c r="HPJ11" s="188"/>
      <c r="HPK11" s="188"/>
      <c r="HPL11" s="188"/>
      <c r="HPM11" s="188"/>
      <c r="HPN11" s="188"/>
      <c r="HPO11" s="188"/>
      <c r="HPP11" s="188"/>
      <c r="HPQ11" s="188"/>
      <c r="HPR11" s="188"/>
      <c r="HPS11" s="188"/>
      <c r="HPT11" s="188"/>
      <c r="HPU11" s="188"/>
      <c r="HPV11" s="188"/>
      <c r="HPW11" s="188"/>
      <c r="HPX11" s="188"/>
      <c r="HPY11" s="188"/>
      <c r="HPZ11" s="188"/>
      <c r="HQA11" s="188"/>
      <c r="HQB11" s="188"/>
      <c r="HQC11" s="188"/>
      <c r="HQD11" s="188"/>
      <c r="HQE11" s="188"/>
      <c r="HQF11" s="188"/>
      <c r="HQG11" s="188"/>
      <c r="HQH11" s="188"/>
      <c r="HQI11" s="188"/>
      <c r="HQJ11" s="188"/>
      <c r="HQK11" s="188"/>
      <c r="HQL11" s="188"/>
      <c r="HQM11" s="188"/>
      <c r="HQN11" s="188"/>
      <c r="HQO11" s="188"/>
      <c r="HQP11" s="188"/>
      <c r="HQQ11" s="188"/>
      <c r="HQR11" s="188"/>
      <c r="HQS11" s="188"/>
      <c r="HQT11" s="188"/>
      <c r="HQU11" s="188"/>
      <c r="HQV11" s="188"/>
      <c r="HQW11" s="188"/>
      <c r="HQX11" s="188"/>
      <c r="HQY11" s="188"/>
      <c r="HQZ11" s="188"/>
      <c r="HRA11" s="188"/>
      <c r="HRB11" s="188"/>
      <c r="HRC11" s="188"/>
      <c r="HRD11" s="188"/>
      <c r="HRE11" s="188"/>
      <c r="HRF11" s="188"/>
      <c r="HRG11" s="188"/>
      <c r="HRH11" s="188"/>
      <c r="HRI11" s="188"/>
      <c r="HRJ11" s="188"/>
      <c r="HRK11" s="188"/>
      <c r="HRL11" s="188"/>
      <c r="HRM11" s="188"/>
      <c r="HRN11" s="188"/>
      <c r="HRO11" s="188"/>
      <c r="HRP11" s="188"/>
      <c r="HRQ11" s="188"/>
      <c r="HRR11" s="188"/>
      <c r="HRS11" s="188"/>
      <c r="HRT11" s="188"/>
      <c r="HRU11" s="188"/>
      <c r="HRV11" s="188"/>
      <c r="HRW11" s="188"/>
      <c r="HRX11" s="188"/>
      <c r="HRY11" s="188"/>
      <c r="HRZ11" s="188"/>
      <c r="HSA11" s="188"/>
      <c r="HSB11" s="188"/>
      <c r="HSC11" s="188"/>
      <c r="HSD11" s="188"/>
      <c r="HSE11" s="188"/>
      <c r="HSF11" s="188"/>
      <c r="HSG11" s="188"/>
      <c r="HSH11" s="188"/>
      <c r="HSI11" s="188"/>
      <c r="HSJ11" s="188"/>
      <c r="HSK11" s="188"/>
      <c r="HSL11" s="188"/>
      <c r="HSM11" s="188"/>
      <c r="HSN11" s="188"/>
      <c r="HSO11" s="188"/>
      <c r="HSP11" s="188"/>
      <c r="HSQ11" s="188"/>
      <c r="HSR11" s="188"/>
      <c r="HSS11" s="188"/>
      <c r="HST11" s="188"/>
      <c r="HSU11" s="188"/>
      <c r="HSV11" s="188"/>
      <c r="HSW11" s="188"/>
      <c r="HSX11" s="188"/>
      <c r="HSY11" s="188"/>
      <c r="HSZ11" s="188"/>
      <c r="HTA11" s="188"/>
      <c r="HTB11" s="188"/>
      <c r="HTC11" s="188"/>
      <c r="HTD11" s="188"/>
      <c r="HTE11" s="188"/>
      <c r="HTF11" s="188"/>
      <c r="HTG11" s="188"/>
      <c r="HTH11" s="188"/>
      <c r="HTI11" s="188"/>
      <c r="HTJ11" s="188"/>
      <c r="HTK11" s="188"/>
      <c r="HTL11" s="188"/>
      <c r="HTM11" s="188"/>
      <c r="HTN11" s="188"/>
      <c r="HTO11" s="188"/>
      <c r="HTP11" s="188"/>
      <c r="HTQ11" s="188"/>
      <c r="HTR11" s="188"/>
      <c r="HTS11" s="188"/>
      <c r="HTT11" s="188"/>
      <c r="HTU11" s="188"/>
      <c r="HTV11" s="188"/>
      <c r="HTW11" s="188"/>
      <c r="HTX11" s="188"/>
      <c r="HTY11" s="188"/>
      <c r="HTZ11" s="188"/>
      <c r="HUA11" s="188"/>
      <c r="HUB11" s="188"/>
      <c r="HUC11" s="188"/>
      <c r="HUD11" s="188"/>
      <c r="HUE11" s="188"/>
      <c r="HUF11" s="188"/>
      <c r="HUG11" s="188"/>
      <c r="HUH11" s="188"/>
      <c r="HUI11" s="188"/>
      <c r="HUJ11" s="188"/>
      <c r="HUK11" s="188"/>
      <c r="HUL11" s="188"/>
      <c r="HUM11" s="188"/>
      <c r="HUN11" s="188"/>
      <c r="HUO11" s="188"/>
      <c r="HUP11" s="188"/>
      <c r="HUQ11" s="188"/>
      <c r="HUR11" s="188"/>
      <c r="HUS11" s="188"/>
      <c r="HUT11" s="188"/>
      <c r="HUU11" s="188"/>
      <c r="HUV11" s="188"/>
      <c r="HUW11" s="188"/>
      <c r="HUX11" s="188"/>
      <c r="HUY11" s="188"/>
      <c r="HUZ11" s="188"/>
      <c r="HVA11" s="188"/>
      <c r="HVB11" s="188"/>
      <c r="HVC11" s="188"/>
      <c r="HVD11" s="188"/>
      <c r="HVE11" s="188"/>
      <c r="HVF11" s="188"/>
      <c r="HVG11" s="188"/>
      <c r="HVH11" s="188"/>
      <c r="HVI11" s="188"/>
      <c r="HVJ11" s="188"/>
      <c r="HVK11" s="188"/>
      <c r="HVL11" s="188"/>
      <c r="HVM11" s="188"/>
      <c r="HVN11" s="188"/>
      <c r="HVO11" s="188"/>
      <c r="HVP11" s="188"/>
      <c r="HVQ11" s="188"/>
      <c r="HVR11" s="188"/>
      <c r="HVS11" s="188"/>
      <c r="HVT11" s="188"/>
      <c r="HVU11" s="188"/>
      <c r="HVV11" s="188"/>
      <c r="HVW11" s="188"/>
      <c r="HVX11" s="188"/>
      <c r="HVY11" s="188"/>
      <c r="HVZ11" s="188"/>
      <c r="HWA11" s="188"/>
      <c r="HWB11" s="188"/>
      <c r="HWC11" s="188"/>
      <c r="HWD11" s="188"/>
      <c r="HWE11" s="188"/>
      <c r="HWF11" s="188"/>
      <c r="HWG11" s="188"/>
      <c r="HWH11" s="188"/>
      <c r="HWI11" s="188"/>
      <c r="HWJ11" s="188"/>
      <c r="HWK11" s="188"/>
      <c r="HWL11" s="188"/>
      <c r="HWM11" s="188"/>
      <c r="HWN11" s="188"/>
      <c r="HWO11" s="188"/>
      <c r="HWP11" s="188"/>
      <c r="HWQ11" s="188"/>
      <c r="HWR11" s="188"/>
      <c r="HWS11" s="188"/>
      <c r="HWT11" s="188"/>
      <c r="HWU11" s="188"/>
      <c r="HWV11" s="188"/>
      <c r="HWW11" s="188"/>
      <c r="HWX11" s="188"/>
      <c r="HWY11" s="188"/>
      <c r="HWZ11" s="188"/>
      <c r="HXA11" s="188"/>
      <c r="HXB11" s="188"/>
      <c r="HXC11" s="188"/>
      <c r="HXD11" s="188"/>
      <c r="HXE11" s="188"/>
      <c r="HXF11" s="188"/>
      <c r="HXG11" s="188"/>
      <c r="HXH11" s="188"/>
      <c r="HXI11" s="188"/>
      <c r="HXJ11" s="188"/>
      <c r="HXK11" s="188"/>
      <c r="HXL11" s="188"/>
      <c r="HXM11" s="188"/>
      <c r="HXN11" s="188"/>
      <c r="HXO11" s="188"/>
      <c r="HXP11" s="188"/>
      <c r="HXQ11" s="188"/>
      <c r="HXR11" s="188"/>
      <c r="HXS11" s="188"/>
      <c r="HXT11" s="188"/>
      <c r="HXU11" s="188"/>
      <c r="HXV11" s="188"/>
      <c r="HXW11" s="188"/>
      <c r="HXX11" s="188"/>
      <c r="HXY11" s="188"/>
      <c r="HXZ11" s="188"/>
      <c r="HYA11" s="188"/>
      <c r="HYB11" s="188"/>
      <c r="HYC11" s="188"/>
      <c r="HYD11" s="188"/>
      <c r="HYE11" s="188"/>
      <c r="HYF11" s="188"/>
      <c r="HYG11" s="188"/>
      <c r="HYH11" s="188"/>
      <c r="HYI11" s="188"/>
      <c r="HYJ11" s="188"/>
      <c r="HYK11" s="188"/>
      <c r="HYL11" s="188"/>
      <c r="HYM11" s="188"/>
      <c r="HYN11" s="188"/>
      <c r="HYO11" s="188"/>
      <c r="HYP11" s="188"/>
      <c r="HYQ11" s="188"/>
      <c r="HYR11" s="188"/>
      <c r="HYS11" s="188"/>
      <c r="HYT11" s="188"/>
      <c r="HYU11" s="188"/>
      <c r="HYV11" s="188"/>
      <c r="HYW11" s="188"/>
      <c r="HYX11" s="188"/>
      <c r="HYY11" s="188"/>
      <c r="HYZ11" s="188"/>
      <c r="HZA11" s="188"/>
      <c r="HZB11" s="188"/>
      <c r="HZC11" s="188"/>
      <c r="HZD11" s="188"/>
      <c r="HZE11" s="188"/>
      <c r="HZF11" s="188"/>
      <c r="HZG11" s="188"/>
      <c r="HZH11" s="188"/>
      <c r="HZI11" s="188"/>
      <c r="HZJ11" s="188"/>
      <c r="HZK11" s="188"/>
      <c r="HZL11" s="188"/>
      <c r="HZM11" s="188"/>
      <c r="HZN11" s="188"/>
      <c r="HZO11" s="188"/>
      <c r="HZP11" s="188"/>
      <c r="HZQ11" s="188"/>
      <c r="HZR11" s="188"/>
      <c r="HZS11" s="188"/>
      <c r="HZT11" s="188"/>
      <c r="HZU11" s="188"/>
      <c r="HZV11" s="188"/>
      <c r="HZW11" s="188"/>
      <c r="HZX11" s="188"/>
      <c r="HZY11" s="188"/>
      <c r="HZZ11" s="188"/>
      <c r="IAA11" s="188"/>
      <c r="IAB11" s="188"/>
      <c r="IAC11" s="188"/>
      <c r="IAD11" s="188"/>
      <c r="IAE11" s="188"/>
      <c r="IAF11" s="188"/>
      <c r="IAG11" s="188"/>
      <c r="IAH11" s="188"/>
      <c r="IAI11" s="188"/>
      <c r="IAJ11" s="188"/>
      <c r="IAK11" s="188"/>
      <c r="IAL11" s="188"/>
      <c r="IAM11" s="188"/>
      <c r="IAN11" s="188"/>
      <c r="IAO11" s="188"/>
      <c r="IAP11" s="188"/>
      <c r="IAQ11" s="188"/>
      <c r="IAR11" s="188"/>
      <c r="IAS11" s="188"/>
      <c r="IAT11" s="188"/>
      <c r="IAU11" s="188"/>
      <c r="IAV11" s="188"/>
      <c r="IAW11" s="188"/>
      <c r="IAX11" s="188"/>
      <c r="IAY11" s="188"/>
      <c r="IAZ11" s="188"/>
      <c r="IBA11" s="188"/>
      <c r="IBB11" s="188"/>
      <c r="IBC11" s="188"/>
      <c r="IBD11" s="188"/>
      <c r="IBE11" s="188"/>
      <c r="IBF11" s="188"/>
      <c r="IBG11" s="188"/>
      <c r="IBH11" s="188"/>
      <c r="IBI11" s="188"/>
      <c r="IBJ11" s="188"/>
      <c r="IBK11" s="188"/>
      <c r="IBL11" s="188"/>
      <c r="IBM11" s="188"/>
      <c r="IBN11" s="188"/>
      <c r="IBO11" s="188"/>
      <c r="IBP11" s="188"/>
      <c r="IBQ11" s="188"/>
      <c r="IBR11" s="188"/>
      <c r="IBS11" s="188"/>
      <c r="IBT11" s="188"/>
      <c r="IBU11" s="188"/>
      <c r="IBV11" s="188"/>
      <c r="IBW11" s="188"/>
      <c r="IBX11" s="188"/>
      <c r="IBY11" s="188"/>
      <c r="IBZ11" s="188"/>
      <c r="ICA11" s="188"/>
      <c r="ICB11" s="188"/>
      <c r="ICC11" s="188"/>
      <c r="ICD11" s="188"/>
      <c r="ICE11" s="188"/>
      <c r="ICF11" s="188"/>
      <c r="ICG11" s="188"/>
      <c r="ICH11" s="188"/>
      <c r="ICI11" s="188"/>
      <c r="ICJ11" s="188"/>
      <c r="ICK11" s="188"/>
      <c r="ICL11" s="188"/>
      <c r="ICM11" s="188"/>
      <c r="ICN11" s="188"/>
      <c r="ICO11" s="188"/>
      <c r="ICP11" s="188"/>
      <c r="ICQ11" s="188"/>
      <c r="ICR11" s="188"/>
      <c r="ICS11" s="188"/>
      <c r="ICT11" s="188"/>
      <c r="ICU11" s="188"/>
      <c r="ICV11" s="188"/>
      <c r="ICW11" s="188"/>
      <c r="ICX11" s="188"/>
      <c r="ICY11" s="188"/>
      <c r="ICZ11" s="188"/>
      <c r="IDA11" s="188"/>
      <c r="IDB11" s="188"/>
      <c r="IDC11" s="188"/>
      <c r="IDD11" s="188"/>
      <c r="IDE11" s="188"/>
      <c r="IDF11" s="188"/>
      <c r="IDG11" s="188"/>
      <c r="IDH11" s="188"/>
      <c r="IDI11" s="188"/>
      <c r="IDJ11" s="188"/>
      <c r="IDK11" s="188"/>
      <c r="IDL11" s="188"/>
      <c r="IDM11" s="188"/>
      <c r="IDN11" s="188"/>
      <c r="IDO11" s="188"/>
      <c r="IDP11" s="188"/>
      <c r="IDQ11" s="188"/>
      <c r="IDR11" s="188"/>
      <c r="IDS11" s="188"/>
      <c r="IDT11" s="188"/>
      <c r="IDU11" s="188"/>
      <c r="IDV11" s="188"/>
      <c r="IDW11" s="188"/>
      <c r="IDX11" s="188"/>
      <c r="IDY11" s="188"/>
      <c r="IDZ11" s="188"/>
      <c r="IEA11" s="188"/>
      <c r="IEB11" s="188"/>
      <c r="IEC11" s="188"/>
      <c r="IED11" s="188"/>
      <c r="IEE11" s="188"/>
      <c r="IEF11" s="188"/>
      <c r="IEG11" s="188"/>
      <c r="IEH11" s="188"/>
      <c r="IEI11" s="188"/>
      <c r="IEJ11" s="188"/>
      <c r="IEK11" s="188"/>
      <c r="IEL11" s="188"/>
      <c r="IEM11" s="188"/>
      <c r="IEN11" s="188"/>
      <c r="IEO11" s="188"/>
      <c r="IEP11" s="188"/>
      <c r="IEQ11" s="188"/>
      <c r="IER11" s="188"/>
      <c r="IES11" s="188"/>
      <c r="IET11" s="188"/>
      <c r="IEU11" s="188"/>
      <c r="IEV11" s="188"/>
      <c r="IEW11" s="188"/>
      <c r="IEX11" s="188"/>
      <c r="IEY11" s="188"/>
      <c r="IEZ11" s="188"/>
      <c r="IFA11" s="188"/>
      <c r="IFB11" s="188"/>
      <c r="IFC11" s="188"/>
      <c r="IFD11" s="188"/>
      <c r="IFE11" s="188"/>
      <c r="IFF11" s="188"/>
      <c r="IFG11" s="188"/>
      <c r="IFH11" s="188"/>
      <c r="IFI11" s="188"/>
      <c r="IFJ11" s="188"/>
      <c r="IFK11" s="188"/>
      <c r="IFL11" s="188"/>
      <c r="IFM11" s="188"/>
      <c r="IFN11" s="188"/>
      <c r="IFO11" s="188"/>
      <c r="IFP11" s="188"/>
      <c r="IFQ11" s="188"/>
      <c r="IFR11" s="188"/>
      <c r="IFS11" s="188"/>
      <c r="IFT11" s="188"/>
      <c r="IFU11" s="188"/>
      <c r="IFV11" s="188"/>
      <c r="IFW11" s="188"/>
      <c r="IFX11" s="188"/>
      <c r="IFY11" s="188"/>
      <c r="IFZ11" s="188"/>
      <c r="IGA11" s="188"/>
      <c r="IGB11" s="188"/>
      <c r="IGC11" s="188"/>
      <c r="IGD11" s="188"/>
      <c r="IGE11" s="188"/>
      <c r="IGF11" s="188"/>
      <c r="IGG11" s="188"/>
      <c r="IGH11" s="188"/>
      <c r="IGI11" s="188"/>
      <c r="IGJ11" s="188"/>
      <c r="IGK11" s="188"/>
      <c r="IGL11" s="188"/>
      <c r="IGM11" s="188"/>
      <c r="IGN11" s="188"/>
      <c r="IGO11" s="188"/>
      <c r="IGP11" s="188"/>
      <c r="IGQ11" s="188"/>
      <c r="IGR11" s="188"/>
      <c r="IGS11" s="188"/>
      <c r="IGT11" s="188"/>
      <c r="IGU11" s="188"/>
      <c r="IGV11" s="188"/>
      <c r="IGW11" s="188"/>
      <c r="IGX11" s="188"/>
      <c r="IGY11" s="188"/>
      <c r="IGZ11" s="188"/>
      <c r="IHA11" s="188"/>
      <c r="IHB11" s="188"/>
      <c r="IHC11" s="188"/>
      <c r="IHD11" s="188"/>
      <c r="IHE11" s="188"/>
      <c r="IHF11" s="188"/>
      <c r="IHG11" s="188"/>
      <c r="IHH11" s="188"/>
      <c r="IHI11" s="188"/>
      <c r="IHJ11" s="188"/>
      <c r="IHK11" s="188"/>
      <c r="IHL11" s="188"/>
      <c r="IHM11" s="188"/>
      <c r="IHN11" s="188"/>
      <c r="IHO11" s="188"/>
      <c r="IHP11" s="188"/>
      <c r="IHQ11" s="188"/>
      <c r="IHR11" s="188"/>
      <c r="IHS11" s="188"/>
      <c r="IHT11" s="188"/>
      <c r="IHU11" s="188"/>
      <c r="IHV11" s="188"/>
      <c r="IHW11" s="188"/>
      <c r="IHX11" s="188"/>
      <c r="IHY11" s="188"/>
      <c r="IHZ11" s="188"/>
      <c r="IIA11" s="188"/>
      <c r="IIB11" s="188"/>
      <c r="IIC11" s="188"/>
      <c r="IID11" s="188"/>
      <c r="IIE11" s="188"/>
      <c r="IIF11" s="188"/>
      <c r="IIG11" s="188"/>
      <c r="IIH11" s="188"/>
      <c r="III11" s="188"/>
      <c r="IIJ11" s="188"/>
      <c r="IIK11" s="188"/>
      <c r="IIL11" s="188"/>
      <c r="IIM11" s="188"/>
      <c r="IIN11" s="188"/>
      <c r="IIO11" s="188"/>
      <c r="IIP11" s="188"/>
      <c r="IIQ11" s="188"/>
      <c r="IIR11" s="188"/>
      <c r="IIS11" s="188"/>
      <c r="IIT11" s="188"/>
      <c r="IIU11" s="188"/>
      <c r="IIV11" s="188"/>
      <c r="IIW11" s="188"/>
      <c r="IIX11" s="188"/>
      <c r="IIY11" s="188"/>
      <c r="IIZ11" s="188"/>
      <c r="IJA11" s="188"/>
      <c r="IJB11" s="188"/>
      <c r="IJC11" s="188"/>
      <c r="IJD11" s="188"/>
      <c r="IJE11" s="188"/>
      <c r="IJF11" s="188"/>
      <c r="IJG11" s="188"/>
      <c r="IJH11" s="188"/>
      <c r="IJI11" s="188"/>
      <c r="IJJ11" s="188"/>
      <c r="IJK11" s="188"/>
      <c r="IJL11" s="188"/>
      <c r="IJM11" s="188"/>
      <c r="IJN11" s="188"/>
      <c r="IJO11" s="188"/>
      <c r="IJP11" s="188"/>
      <c r="IJQ11" s="188"/>
      <c r="IJR11" s="188"/>
      <c r="IJS11" s="188"/>
      <c r="IJT11" s="188"/>
      <c r="IJU11" s="188"/>
      <c r="IJV11" s="188"/>
      <c r="IJW11" s="188"/>
      <c r="IJX11" s="188"/>
      <c r="IJY11" s="188"/>
      <c r="IJZ11" s="188"/>
      <c r="IKA11" s="188"/>
      <c r="IKB11" s="188"/>
      <c r="IKC11" s="188"/>
      <c r="IKD11" s="188"/>
      <c r="IKE11" s="188"/>
      <c r="IKF11" s="188"/>
      <c r="IKG11" s="188"/>
      <c r="IKH11" s="188"/>
      <c r="IKI11" s="188"/>
      <c r="IKJ11" s="188"/>
      <c r="IKK11" s="188"/>
      <c r="IKL11" s="188"/>
      <c r="IKM11" s="188"/>
      <c r="IKN11" s="188"/>
      <c r="IKO11" s="188"/>
      <c r="IKP11" s="188"/>
      <c r="IKQ11" s="188"/>
      <c r="IKR11" s="188"/>
      <c r="IKS11" s="188"/>
      <c r="IKT11" s="188"/>
      <c r="IKU11" s="188"/>
      <c r="IKV11" s="188"/>
      <c r="IKW11" s="188"/>
      <c r="IKX11" s="188"/>
      <c r="IKY11" s="188"/>
      <c r="IKZ11" s="188"/>
      <c r="ILA11" s="188"/>
      <c r="ILB11" s="188"/>
      <c r="ILC11" s="188"/>
      <c r="ILD11" s="188"/>
      <c r="ILE11" s="188"/>
      <c r="ILF11" s="188"/>
      <c r="ILG11" s="188"/>
      <c r="ILH11" s="188"/>
      <c r="ILI11" s="188"/>
      <c r="ILJ11" s="188"/>
      <c r="ILK11" s="188"/>
      <c r="ILL11" s="188"/>
      <c r="ILM11" s="188"/>
      <c r="ILN11" s="188"/>
      <c r="ILO11" s="188"/>
      <c r="ILP11" s="188"/>
      <c r="ILQ11" s="188"/>
      <c r="ILR11" s="188"/>
      <c r="ILS11" s="188"/>
      <c r="ILT11" s="188"/>
      <c r="ILU11" s="188"/>
      <c r="ILV11" s="188"/>
      <c r="ILW11" s="188"/>
      <c r="ILX11" s="188"/>
      <c r="ILY11" s="188"/>
      <c r="ILZ11" s="188"/>
      <c r="IMA11" s="188"/>
      <c r="IMB11" s="188"/>
      <c r="IMC11" s="188"/>
      <c r="IMD11" s="188"/>
      <c r="IME11" s="188"/>
      <c r="IMF11" s="188"/>
      <c r="IMG11" s="188"/>
      <c r="IMH11" s="188"/>
      <c r="IMI11" s="188"/>
      <c r="IMJ11" s="188"/>
      <c r="IMK11" s="188"/>
      <c r="IML11" s="188"/>
      <c r="IMM11" s="188"/>
      <c r="IMN11" s="188"/>
      <c r="IMO11" s="188"/>
      <c r="IMP11" s="188"/>
      <c r="IMQ11" s="188"/>
      <c r="IMR11" s="188"/>
      <c r="IMS11" s="188"/>
      <c r="IMT11" s="188"/>
      <c r="IMU11" s="188"/>
      <c r="IMV11" s="188"/>
      <c r="IMW11" s="188"/>
      <c r="IMX11" s="188"/>
      <c r="IMY11" s="188"/>
      <c r="IMZ11" s="188"/>
      <c r="INA11" s="188"/>
      <c r="INB11" s="188"/>
      <c r="INC11" s="188"/>
      <c r="IND11" s="188"/>
      <c r="INE11" s="188"/>
      <c r="INF11" s="188"/>
      <c r="ING11" s="188"/>
      <c r="INH11" s="188"/>
      <c r="INI11" s="188"/>
      <c r="INJ11" s="188"/>
      <c r="INK11" s="188"/>
      <c r="INL11" s="188"/>
      <c r="INM11" s="188"/>
      <c r="INN11" s="188"/>
      <c r="INO11" s="188"/>
      <c r="INP11" s="188"/>
      <c r="INQ11" s="188"/>
      <c r="INR11" s="188"/>
      <c r="INS11" s="188"/>
      <c r="INT11" s="188"/>
      <c r="INU11" s="188"/>
      <c r="INV11" s="188"/>
      <c r="INW11" s="188"/>
      <c r="INX11" s="188"/>
      <c r="INY11" s="188"/>
      <c r="INZ11" s="188"/>
      <c r="IOA11" s="188"/>
      <c r="IOB11" s="188"/>
      <c r="IOC11" s="188"/>
      <c r="IOD11" s="188"/>
      <c r="IOE11" s="188"/>
      <c r="IOF11" s="188"/>
      <c r="IOG11" s="188"/>
      <c r="IOH11" s="188"/>
      <c r="IOI11" s="188"/>
      <c r="IOJ11" s="188"/>
      <c r="IOK11" s="188"/>
      <c r="IOL11" s="188"/>
      <c r="IOM11" s="188"/>
      <c r="ION11" s="188"/>
      <c r="IOO11" s="188"/>
      <c r="IOP11" s="188"/>
      <c r="IOQ11" s="188"/>
      <c r="IOR11" s="188"/>
      <c r="IOS11" s="188"/>
      <c r="IOT11" s="188"/>
      <c r="IOU11" s="188"/>
      <c r="IOV11" s="188"/>
      <c r="IOW11" s="188"/>
      <c r="IOX11" s="188"/>
      <c r="IOY11" s="188"/>
      <c r="IOZ11" s="188"/>
      <c r="IPA11" s="188"/>
      <c r="IPB11" s="188"/>
      <c r="IPC11" s="188"/>
      <c r="IPD11" s="188"/>
      <c r="IPE11" s="188"/>
      <c r="IPF11" s="188"/>
      <c r="IPG11" s="188"/>
      <c r="IPH11" s="188"/>
      <c r="IPI11" s="188"/>
      <c r="IPJ11" s="188"/>
      <c r="IPK11" s="188"/>
      <c r="IPL11" s="188"/>
      <c r="IPM11" s="188"/>
      <c r="IPN11" s="188"/>
      <c r="IPO11" s="188"/>
      <c r="IPP11" s="188"/>
      <c r="IPQ11" s="188"/>
      <c r="IPR11" s="188"/>
      <c r="IPS11" s="188"/>
      <c r="IPT11" s="188"/>
      <c r="IPU11" s="188"/>
      <c r="IPV11" s="188"/>
      <c r="IPW11" s="188"/>
      <c r="IPX11" s="188"/>
      <c r="IPY11" s="188"/>
      <c r="IPZ11" s="188"/>
      <c r="IQA11" s="188"/>
      <c r="IQB11" s="188"/>
      <c r="IQC11" s="188"/>
      <c r="IQD11" s="188"/>
      <c r="IQE11" s="188"/>
      <c r="IQF11" s="188"/>
      <c r="IQG11" s="188"/>
      <c r="IQH11" s="188"/>
      <c r="IQI11" s="188"/>
      <c r="IQJ11" s="188"/>
      <c r="IQK11" s="188"/>
      <c r="IQL11" s="188"/>
      <c r="IQM11" s="188"/>
      <c r="IQN11" s="188"/>
      <c r="IQO11" s="188"/>
      <c r="IQP11" s="188"/>
      <c r="IQQ11" s="188"/>
      <c r="IQR11" s="188"/>
      <c r="IQS11" s="188"/>
      <c r="IQT11" s="188"/>
      <c r="IQU11" s="188"/>
      <c r="IQV11" s="188"/>
      <c r="IQW11" s="188"/>
      <c r="IQX11" s="188"/>
      <c r="IQY11" s="188"/>
      <c r="IQZ11" s="188"/>
      <c r="IRA11" s="188"/>
      <c r="IRB11" s="188"/>
      <c r="IRC11" s="188"/>
      <c r="IRD11" s="188"/>
      <c r="IRE11" s="188"/>
      <c r="IRF11" s="188"/>
      <c r="IRG11" s="188"/>
      <c r="IRH11" s="188"/>
      <c r="IRI11" s="188"/>
      <c r="IRJ11" s="188"/>
      <c r="IRK11" s="188"/>
      <c r="IRL11" s="188"/>
      <c r="IRM11" s="188"/>
      <c r="IRN11" s="188"/>
      <c r="IRO11" s="188"/>
      <c r="IRP11" s="188"/>
      <c r="IRQ11" s="188"/>
      <c r="IRR11" s="188"/>
      <c r="IRS11" s="188"/>
      <c r="IRT11" s="188"/>
      <c r="IRU11" s="188"/>
      <c r="IRV11" s="188"/>
      <c r="IRW11" s="188"/>
      <c r="IRX11" s="188"/>
      <c r="IRY11" s="188"/>
      <c r="IRZ11" s="188"/>
      <c r="ISA11" s="188"/>
      <c r="ISB11" s="188"/>
      <c r="ISC11" s="188"/>
      <c r="ISD11" s="188"/>
      <c r="ISE11" s="188"/>
      <c r="ISF11" s="188"/>
      <c r="ISG11" s="188"/>
      <c r="ISH11" s="188"/>
      <c r="ISI11" s="188"/>
      <c r="ISJ11" s="188"/>
      <c r="ISK11" s="188"/>
      <c r="ISL11" s="188"/>
      <c r="ISM11" s="188"/>
      <c r="ISN11" s="188"/>
      <c r="ISO11" s="188"/>
      <c r="ISP11" s="188"/>
      <c r="ISQ11" s="188"/>
      <c r="ISR11" s="188"/>
      <c r="ISS11" s="188"/>
      <c r="IST11" s="188"/>
      <c r="ISU11" s="188"/>
      <c r="ISV11" s="188"/>
      <c r="ISW11" s="188"/>
      <c r="ISX11" s="188"/>
      <c r="ISY11" s="188"/>
      <c r="ISZ11" s="188"/>
      <c r="ITA11" s="188"/>
      <c r="ITB11" s="188"/>
      <c r="ITC11" s="188"/>
      <c r="ITD11" s="188"/>
      <c r="ITE11" s="188"/>
      <c r="ITF11" s="188"/>
      <c r="ITG11" s="188"/>
      <c r="ITH11" s="188"/>
      <c r="ITI11" s="188"/>
      <c r="ITJ11" s="188"/>
      <c r="ITK11" s="188"/>
      <c r="ITL11" s="188"/>
      <c r="ITM11" s="188"/>
      <c r="ITN11" s="188"/>
      <c r="ITO11" s="188"/>
      <c r="ITP11" s="188"/>
      <c r="ITQ11" s="188"/>
      <c r="ITR11" s="188"/>
      <c r="ITS11" s="188"/>
      <c r="ITT11" s="188"/>
      <c r="ITU11" s="188"/>
      <c r="ITV11" s="188"/>
      <c r="ITW11" s="188"/>
      <c r="ITX11" s="188"/>
      <c r="ITY11" s="188"/>
      <c r="ITZ11" s="188"/>
      <c r="IUA11" s="188"/>
      <c r="IUB11" s="188"/>
      <c r="IUC11" s="188"/>
      <c r="IUD11" s="188"/>
      <c r="IUE11" s="188"/>
      <c r="IUF11" s="188"/>
      <c r="IUG11" s="188"/>
      <c r="IUH11" s="188"/>
      <c r="IUI11" s="188"/>
      <c r="IUJ11" s="188"/>
      <c r="IUK11" s="188"/>
      <c r="IUL11" s="188"/>
      <c r="IUM11" s="188"/>
      <c r="IUN11" s="188"/>
      <c r="IUO11" s="188"/>
      <c r="IUP11" s="188"/>
      <c r="IUQ11" s="188"/>
      <c r="IUR11" s="188"/>
      <c r="IUS11" s="188"/>
      <c r="IUT11" s="188"/>
      <c r="IUU11" s="188"/>
      <c r="IUV11" s="188"/>
      <c r="IUW11" s="188"/>
      <c r="IUX11" s="188"/>
      <c r="IUY11" s="188"/>
      <c r="IUZ11" s="188"/>
      <c r="IVA11" s="188"/>
      <c r="IVB11" s="188"/>
      <c r="IVC11" s="188"/>
      <c r="IVD11" s="188"/>
      <c r="IVE11" s="188"/>
      <c r="IVF11" s="188"/>
      <c r="IVG11" s="188"/>
      <c r="IVH11" s="188"/>
      <c r="IVI11" s="188"/>
      <c r="IVJ11" s="188"/>
      <c r="IVK11" s="188"/>
      <c r="IVL11" s="188"/>
      <c r="IVM11" s="188"/>
      <c r="IVN11" s="188"/>
      <c r="IVO11" s="188"/>
      <c r="IVP11" s="188"/>
      <c r="IVQ11" s="188"/>
      <c r="IVR11" s="188"/>
      <c r="IVS11" s="188"/>
      <c r="IVT11" s="188"/>
      <c r="IVU11" s="188"/>
      <c r="IVV11" s="188"/>
      <c r="IVW11" s="188"/>
      <c r="IVX11" s="188"/>
      <c r="IVY11" s="188"/>
      <c r="IVZ11" s="188"/>
      <c r="IWA11" s="188"/>
      <c r="IWB11" s="188"/>
      <c r="IWC11" s="188"/>
      <c r="IWD11" s="188"/>
      <c r="IWE11" s="188"/>
      <c r="IWF11" s="188"/>
      <c r="IWG11" s="188"/>
      <c r="IWH11" s="188"/>
      <c r="IWI11" s="188"/>
      <c r="IWJ11" s="188"/>
      <c r="IWK11" s="188"/>
      <c r="IWL11" s="188"/>
      <c r="IWM11" s="188"/>
      <c r="IWN11" s="188"/>
      <c r="IWO11" s="188"/>
      <c r="IWP11" s="188"/>
      <c r="IWQ11" s="188"/>
      <c r="IWR11" s="188"/>
      <c r="IWS11" s="188"/>
      <c r="IWT11" s="188"/>
      <c r="IWU11" s="188"/>
      <c r="IWV11" s="188"/>
      <c r="IWW11" s="188"/>
      <c r="IWX11" s="188"/>
      <c r="IWY11" s="188"/>
      <c r="IWZ11" s="188"/>
      <c r="IXA11" s="188"/>
      <c r="IXB11" s="188"/>
      <c r="IXC11" s="188"/>
      <c r="IXD11" s="188"/>
      <c r="IXE11" s="188"/>
      <c r="IXF11" s="188"/>
      <c r="IXG11" s="188"/>
      <c r="IXH11" s="188"/>
      <c r="IXI11" s="188"/>
      <c r="IXJ11" s="188"/>
      <c r="IXK11" s="188"/>
      <c r="IXL11" s="188"/>
      <c r="IXM11" s="188"/>
      <c r="IXN11" s="188"/>
      <c r="IXO11" s="188"/>
      <c r="IXP11" s="188"/>
      <c r="IXQ11" s="188"/>
      <c r="IXR11" s="188"/>
      <c r="IXS11" s="188"/>
      <c r="IXT11" s="188"/>
      <c r="IXU11" s="188"/>
      <c r="IXV11" s="188"/>
      <c r="IXW11" s="188"/>
      <c r="IXX11" s="188"/>
      <c r="IXY11" s="188"/>
      <c r="IXZ11" s="188"/>
      <c r="IYA11" s="188"/>
      <c r="IYB11" s="188"/>
      <c r="IYC11" s="188"/>
      <c r="IYD11" s="188"/>
      <c r="IYE11" s="188"/>
      <c r="IYF11" s="188"/>
      <c r="IYG11" s="188"/>
      <c r="IYH11" s="188"/>
      <c r="IYI11" s="188"/>
      <c r="IYJ11" s="188"/>
      <c r="IYK11" s="188"/>
      <c r="IYL11" s="188"/>
      <c r="IYM11" s="188"/>
      <c r="IYN11" s="188"/>
      <c r="IYO11" s="188"/>
      <c r="IYP11" s="188"/>
      <c r="IYQ11" s="188"/>
      <c r="IYR11" s="188"/>
      <c r="IYS11" s="188"/>
      <c r="IYT11" s="188"/>
      <c r="IYU11" s="188"/>
      <c r="IYV11" s="188"/>
      <c r="IYW11" s="188"/>
      <c r="IYX11" s="188"/>
      <c r="IYY11" s="188"/>
      <c r="IYZ11" s="188"/>
      <c r="IZA11" s="188"/>
      <c r="IZB11" s="188"/>
      <c r="IZC11" s="188"/>
      <c r="IZD11" s="188"/>
      <c r="IZE11" s="188"/>
      <c r="IZF11" s="188"/>
      <c r="IZG11" s="188"/>
      <c r="IZH11" s="188"/>
      <c r="IZI11" s="188"/>
      <c r="IZJ11" s="188"/>
      <c r="IZK11" s="188"/>
      <c r="IZL11" s="188"/>
      <c r="IZM11" s="188"/>
      <c r="IZN11" s="188"/>
      <c r="IZO11" s="188"/>
      <c r="IZP11" s="188"/>
      <c r="IZQ11" s="188"/>
      <c r="IZR11" s="188"/>
      <c r="IZS11" s="188"/>
      <c r="IZT11" s="188"/>
      <c r="IZU11" s="188"/>
      <c r="IZV11" s="188"/>
      <c r="IZW11" s="188"/>
      <c r="IZX11" s="188"/>
      <c r="IZY11" s="188"/>
      <c r="IZZ11" s="188"/>
      <c r="JAA11" s="188"/>
      <c r="JAB11" s="188"/>
      <c r="JAC11" s="188"/>
      <c r="JAD11" s="188"/>
      <c r="JAE11" s="188"/>
      <c r="JAF11" s="188"/>
      <c r="JAG11" s="188"/>
      <c r="JAH11" s="188"/>
      <c r="JAI11" s="188"/>
      <c r="JAJ11" s="188"/>
      <c r="JAK11" s="188"/>
      <c r="JAL11" s="188"/>
      <c r="JAM11" s="188"/>
      <c r="JAN11" s="188"/>
      <c r="JAO11" s="188"/>
      <c r="JAP11" s="188"/>
      <c r="JAQ11" s="188"/>
      <c r="JAR11" s="188"/>
      <c r="JAS11" s="188"/>
      <c r="JAT11" s="188"/>
      <c r="JAU11" s="188"/>
      <c r="JAV11" s="188"/>
      <c r="JAW11" s="188"/>
      <c r="JAX11" s="188"/>
      <c r="JAY11" s="188"/>
      <c r="JAZ11" s="188"/>
      <c r="JBA11" s="188"/>
      <c r="JBB11" s="188"/>
      <c r="JBC11" s="188"/>
      <c r="JBD11" s="188"/>
      <c r="JBE11" s="188"/>
      <c r="JBF11" s="188"/>
      <c r="JBG11" s="188"/>
      <c r="JBH11" s="188"/>
      <c r="JBI11" s="188"/>
      <c r="JBJ11" s="188"/>
      <c r="JBK11" s="188"/>
      <c r="JBL11" s="188"/>
      <c r="JBM11" s="188"/>
      <c r="JBN11" s="188"/>
      <c r="JBO11" s="188"/>
      <c r="JBP11" s="188"/>
      <c r="JBQ11" s="188"/>
      <c r="JBR11" s="188"/>
      <c r="JBS11" s="188"/>
      <c r="JBT11" s="188"/>
      <c r="JBU11" s="188"/>
      <c r="JBV11" s="188"/>
      <c r="JBW11" s="188"/>
      <c r="JBX11" s="188"/>
      <c r="JBY11" s="188"/>
      <c r="JBZ11" s="188"/>
      <c r="JCA11" s="188"/>
      <c r="JCB11" s="188"/>
      <c r="JCC11" s="188"/>
      <c r="JCD11" s="188"/>
      <c r="JCE11" s="188"/>
      <c r="JCF11" s="188"/>
      <c r="JCG11" s="188"/>
      <c r="JCH11" s="188"/>
      <c r="JCI11" s="188"/>
      <c r="JCJ11" s="188"/>
      <c r="JCK11" s="188"/>
      <c r="JCL11" s="188"/>
      <c r="JCM11" s="188"/>
      <c r="JCN11" s="188"/>
      <c r="JCO11" s="188"/>
      <c r="JCP11" s="188"/>
      <c r="JCQ11" s="188"/>
      <c r="JCR11" s="188"/>
      <c r="JCS11" s="188"/>
      <c r="JCT11" s="188"/>
      <c r="JCU11" s="188"/>
      <c r="JCV11" s="188"/>
      <c r="JCW11" s="188"/>
      <c r="JCX11" s="188"/>
      <c r="JCY11" s="188"/>
      <c r="JCZ11" s="188"/>
      <c r="JDA11" s="188"/>
      <c r="JDB11" s="188"/>
      <c r="JDC11" s="188"/>
      <c r="JDD11" s="188"/>
      <c r="JDE11" s="188"/>
      <c r="JDF11" s="188"/>
      <c r="JDG11" s="188"/>
      <c r="JDH11" s="188"/>
      <c r="JDI11" s="188"/>
      <c r="JDJ11" s="188"/>
      <c r="JDK11" s="188"/>
      <c r="JDL11" s="188"/>
      <c r="JDM11" s="188"/>
      <c r="JDN11" s="188"/>
      <c r="JDO11" s="188"/>
      <c r="JDP11" s="188"/>
      <c r="JDQ11" s="188"/>
      <c r="JDR11" s="188"/>
      <c r="JDS11" s="188"/>
      <c r="JDT11" s="188"/>
      <c r="JDU11" s="188"/>
      <c r="JDV11" s="188"/>
      <c r="JDW11" s="188"/>
      <c r="JDX11" s="188"/>
      <c r="JDY11" s="188"/>
      <c r="JDZ11" s="188"/>
      <c r="JEA11" s="188"/>
      <c r="JEB11" s="188"/>
      <c r="JEC11" s="188"/>
      <c r="JED11" s="188"/>
      <c r="JEE11" s="188"/>
      <c r="JEF11" s="188"/>
      <c r="JEG11" s="188"/>
      <c r="JEH11" s="188"/>
      <c r="JEI11" s="188"/>
      <c r="JEJ11" s="188"/>
      <c r="JEK11" s="188"/>
      <c r="JEL11" s="188"/>
      <c r="JEM11" s="188"/>
      <c r="JEN11" s="188"/>
      <c r="JEO11" s="188"/>
      <c r="JEP11" s="188"/>
      <c r="JEQ11" s="188"/>
      <c r="JER11" s="188"/>
      <c r="JES11" s="188"/>
      <c r="JET11" s="188"/>
      <c r="JEU11" s="188"/>
      <c r="JEV11" s="188"/>
      <c r="JEW11" s="188"/>
      <c r="JEX11" s="188"/>
      <c r="JEY11" s="188"/>
      <c r="JEZ11" s="188"/>
      <c r="JFA11" s="188"/>
      <c r="JFB11" s="188"/>
      <c r="JFC11" s="188"/>
      <c r="JFD11" s="188"/>
      <c r="JFE11" s="188"/>
      <c r="JFF11" s="188"/>
      <c r="JFG11" s="188"/>
      <c r="JFH11" s="188"/>
      <c r="JFI11" s="188"/>
      <c r="JFJ11" s="188"/>
      <c r="JFK11" s="188"/>
      <c r="JFL11" s="188"/>
      <c r="JFM11" s="188"/>
      <c r="JFN11" s="188"/>
      <c r="JFO11" s="188"/>
      <c r="JFP11" s="188"/>
      <c r="JFQ11" s="188"/>
      <c r="JFR11" s="188"/>
      <c r="JFS11" s="188"/>
      <c r="JFT11" s="188"/>
      <c r="JFU11" s="188"/>
      <c r="JFV11" s="188"/>
      <c r="JFW11" s="188"/>
      <c r="JFX11" s="188"/>
      <c r="JFY11" s="188"/>
      <c r="JFZ11" s="188"/>
      <c r="JGA11" s="188"/>
      <c r="JGB11" s="188"/>
      <c r="JGC11" s="188"/>
      <c r="JGD11" s="188"/>
      <c r="JGE11" s="188"/>
      <c r="JGF11" s="188"/>
      <c r="JGG11" s="188"/>
      <c r="JGH11" s="188"/>
      <c r="JGI11" s="188"/>
      <c r="JGJ11" s="188"/>
      <c r="JGK11" s="188"/>
      <c r="JGL11" s="188"/>
      <c r="JGM11" s="188"/>
      <c r="JGN11" s="188"/>
      <c r="JGO11" s="188"/>
      <c r="JGP11" s="188"/>
      <c r="JGQ11" s="188"/>
      <c r="JGR11" s="188"/>
      <c r="JGS11" s="188"/>
      <c r="JGT11" s="188"/>
      <c r="JGU11" s="188"/>
      <c r="JGV11" s="188"/>
      <c r="JGW11" s="188"/>
      <c r="JGX11" s="188"/>
      <c r="JGY11" s="188"/>
      <c r="JGZ11" s="188"/>
      <c r="JHA11" s="188"/>
      <c r="JHB11" s="188"/>
      <c r="JHC11" s="188"/>
      <c r="JHD11" s="188"/>
      <c r="JHE11" s="188"/>
      <c r="JHF11" s="188"/>
      <c r="JHG11" s="188"/>
      <c r="JHH11" s="188"/>
      <c r="JHI11" s="188"/>
      <c r="JHJ11" s="188"/>
      <c r="JHK11" s="188"/>
      <c r="JHL11" s="188"/>
      <c r="JHM11" s="188"/>
      <c r="JHN11" s="188"/>
      <c r="JHO11" s="188"/>
      <c r="JHP11" s="188"/>
      <c r="JHQ11" s="188"/>
      <c r="JHR11" s="188"/>
      <c r="JHS11" s="188"/>
      <c r="JHT11" s="188"/>
      <c r="JHU11" s="188"/>
      <c r="JHV11" s="188"/>
      <c r="JHW11" s="188"/>
      <c r="JHX11" s="188"/>
      <c r="JHY11" s="188"/>
      <c r="JHZ11" s="188"/>
      <c r="JIA11" s="188"/>
      <c r="JIB11" s="188"/>
      <c r="JIC11" s="188"/>
      <c r="JID11" s="188"/>
      <c r="JIE11" s="188"/>
      <c r="JIF11" s="188"/>
      <c r="JIG11" s="188"/>
      <c r="JIH11" s="188"/>
      <c r="JII11" s="188"/>
      <c r="JIJ11" s="188"/>
      <c r="JIK11" s="188"/>
      <c r="JIL11" s="188"/>
      <c r="JIM11" s="188"/>
      <c r="JIN11" s="188"/>
      <c r="JIO11" s="188"/>
      <c r="JIP11" s="188"/>
      <c r="JIQ11" s="188"/>
      <c r="JIR11" s="188"/>
      <c r="JIS11" s="188"/>
      <c r="JIT11" s="188"/>
      <c r="JIU11" s="188"/>
      <c r="JIV11" s="188"/>
      <c r="JIW11" s="188"/>
      <c r="JIX11" s="188"/>
      <c r="JIY11" s="188"/>
      <c r="JIZ11" s="188"/>
      <c r="JJA11" s="188"/>
      <c r="JJB11" s="188"/>
      <c r="JJC11" s="188"/>
      <c r="JJD11" s="188"/>
      <c r="JJE11" s="188"/>
      <c r="JJF11" s="188"/>
      <c r="JJG11" s="188"/>
      <c r="JJH11" s="188"/>
      <c r="JJI11" s="188"/>
      <c r="JJJ11" s="188"/>
      <c r="JJK11" s="188"/>
      <c r="JJL11" s="188"/>
      <c r="JJM11" s="188"/>
      <c r="JJN11" s="188"/>
      <c r="JJO11" s="188"/>
      <c r="JJP11" s="188"/>
      <c r="JJQ11" s="188"/>
      <c r="JJR11" s="188"/>
      <c r="JJS11" s="188"/>
      <c r="JJT11" s="188"/>
      <c r="JJU11" s="188"/>
      <c r="JJV11" s="188"/>
      <c r="JJW11" s="188"/>
      <c r="JJX11" s="188"/>
      <c r="JJY11" s="188"/>
      <c r="JJZ11" s="188"/>
      <c r="JKA11" s="188"/>
      <c r="JKB11" s="188"/>
      <c r="JKC11" s="188"/>
      <c r="JKD11" s="188"/>
      <c r="JKE11" s="188"/>
      <c r="JKF11" s="188"/>
      <c r="JKG11" s="188"/>
      <c r="JKH11" s="188"/>
      <c r="JKI11" s="188"/>
      <c r="JKJ11" s="188"/>
      <c r="JKK11" s="188"/>
      <c r="JKL11" s="188"/>
      <c r="JKM11" s="188"/>
      <c r="JKN11" s="188"/>
      <c r="JKO11" s="188"/>
      <c r="JKP11" s="188"/>
      <c r="JKQ11" s="188"/>
      <c r="JKR11" s="188"/>
      <c r="JKS11" s="188"/>
      <c r="JKT11" s="188"/>
      <c r="JKU11" s="188"/>
      <c r="JKV11" s="188"/>
      <c r="JKW11" s="188"/>
      <c r="JKX11" s="188"/>
      <c r="JKY11" s="188"/>
      <c r="JKZ11" s="188"/>
      <c r="JLA11" s="188"/>
      <c r="JLB11" s="188"/>
      <c r="JLC11" s="188"/>
      <c r="JLD11" s="188"/>
      <c r="JLE11" s="188"/>
      <c r="JLF11" s="188"/>
      <c r="JLG11" s="188"/>
      <c r="JLH11" s="188"/>
      <c r="JLI11" s="188"/>
      <c r="JLJ11" s="188"/>
      <c r="JLK11" s="188"/>
      <c r="JLL11" s="188"/>
      <c r="JLM11" s="188"/>
      <c r="JLN11" s="188"/>
      <c r="JLO11" s="188"/>
      <c r="JLP11" s="188"/>
      <c r="JLQ11" s="188"/>
      <c r="JLR11" s="188"/>
      <c r="JLS11" s="188"/>
      <c r="JLT11" s="188"/>
      <c r="JLU11" s="188"/>
      <c r="JLV11" s="188"/>
      <c r="JLW11" s="188"/>
      <c r="JLX11" s="188"/>
      <c r="JLY11" s="188"/>
      <c r="JLZ11" s="188"/>
      <c r="JMA11" s="188"/>
      <c r="JMB11" s="188"/>
      <c r="JMC11" s="188"/>
      <c r="JMD11" s="188"/>
      <c r="JME11" s="188"/>
      <c r="JMF11" s="188"/>
      <c r="JMG11" s="188"/>
      <c r="JMH11" s="188"/>
      <c r="JMI11" s="188"/>
      <c r="JMJ11" s="188"/>
      <c r="JMK11" s="188"/>
      <c r="JML11" s="188"/>
      <c r="JMM11" s="188"/>
      <c r="JMN11" s="188"/>
      <c r="JMO11" s="188"/>
      <c r="JMP11" s="188"/>
      <c r="JMQ11" s="188"/>
      <c r="JMR11" s="188"/>
      <c r="JMS11" s="188"/>
      <c r="JMT11" s="188"/>
      <c r="JMU11" s="188"/>
      <c r="JMV11" s="188"/>
      <c r="JMW11" s="188"/>
      <c r="JMX11" s="188"/>
      <c r="JMY11" s="188"/>
      <c r="JMZ11" s="188"/>
      <c r="JNA11" s="188"/>
      <c r="JNB11" s="188"/>
      <c r="JNC11" s="188"/>
      <c r="JND11" s="188"/>
      <c r="JNE11" s="188"/>
      <c r="JNF11" s="188"/>
      <c r="JNG11" s="188"/>
      <c r="JNH11" s="188"/>
      <c r="JNI11" s="188"/>
      <c r="JNJ11" s="188"/>
      <c r="JNK11" s="188"/>
      <c r="JNL11" s="188"/>
      <c r="JNM11" s="188"/>
      <c r="JNN11" s="188"/>
      <c r="JNO11" s="188"/>
      <c r="JNP11" s="188"/>
      <c r="JNQ11" s="188"/>
      <c r="JNR11" s="188"/>
      <c r="JNS11" s="188"/>
      <c r="JNT11" s="188"/>
      <c r="JNU11" s="188"/>
      <c r="JNV11" s="188"/>
      <c r="JNW11" s="188"/>
      <c r="JNX11" s="188"/>
      <c r="JNY11" s="188"/>
      <c r="JNZ11" s="188"/>
      <c r="JOA11" s="188"/>
      <c r="JOB11" s="188"/>
      <c r="JOC11" s="188"/>
      <c r="JOD11" s="188"/>
      <c r="JOE11" s="188"/>
      <c r="JOF11" s="188"/>
      <c r="JOG11" s="188"/>
      <c r="JOH11" s="188"/>
      <c r="JOI11" s="188"/>
      <c r="JOJ11" s="188"/>
      <c r="JOK11" s="188"/>
      <c r="JOL11" s="188"/>
      <c r="JOM11" s="188"/>
      <c r="JON11" s="188"/>
      <c r="JOO11" s="188"/>
      <c r="JOP11" s="188"/>
      <c r="JOQ11" s="188"/>
      <c r="JOR11" s="188"/>
      <c r="JOS11" s="188"/>
      <c r="JOT11" s="188"/>
      <c r="JOU11" s="188"/>
      <c r="JOV11" s="188"/>
      <c r="JOW11" s="188"/>
      <c r="JOX11" s="188"/>
      <c r="JOY11" s="188"/>
      <c r="JOZ11" s="188"/>
      <c r="JPA11" s="188"/>
      <c r="JPB11" s="188"/>
      <c r="JPC11" s="188"/>
      <c r="JPD11" s="188"/>
      <c r="JPE11" s="188"/>
      <c r="JPF11" s="188"/>
      <c r="JPG11" s="188"/>
      <c r="JPH11" s="188"/>
      <c r="JPI11" s="188"/>
      <c r="JPJ11" s="188"/>
      <c r="JPK11" s="188"/>
      <c r="JPL11" s="188"/>
      <c r="JPM11" s="188"/>
      <c r="JPN11" s="188"/>
      <c r="JPO11" s="188"/>
      <c r="JPP11" s="188"/>
      <c r="JPQ11" s="188"/>
      <c r="JPR11" s="188"/>
      <c r="JPS11" s="188"/>
      <c r="JPT11" s="188"/>
      <c r="JPU11" s="188"/>
      <c r="JPV11" s="188"/>
      <c r="JPW11" s="188"/>
      <c r="JPX11" s="188"/>
      <c r="JPY11" s="188"/>
      <c r="JPZ11" s="188"/>
      <c r="JQA11" s="188"/>
      <c r="JQB11" s="188"/>
      <c r="JQC11" s="188"/>
      <c r="JQD11" s="188"/>
      <c r="JQE11" s="188"/>
      <c r="JQF11" s="188"/>
      <c r="JQG11" s="188"/>
      <c r="JQH11" s="188"/>
      <c r="JQI11" s="188"/>
      <c r="JQJ11" s="188"/>
      <c r="JQK11" s="188"/>
      <c r="JQL11" s="188"/>
      <c r="JQM11" s="188"/>
      <c r="JQN11" s="188"/>
      <c r="JQO11" s="188"/>
      <c r="JQP11" s="188"/>
      <c r="JQQ11" s="188"/>
      <c r="JQR11" s="188"/>
      <c r="JQS11" s="188"/>
      <c r="JQT11" s="188"/>
      <c r="JQU11" s="188"/>
      <c r="JQV11" s="188"/>
      <c r="JQW11" s="188"/>
      <c r="JQX11" s="188"/>
      <c r="JQY11" s="188"/>
      <c r="JQZ11" s="188"/>
      <c r="JRA11" s="188"/>
      <c r="JRB11" s="188"/>
      <c r="JRC11" s="188"/>
      <c r="JRD11" s="188"/>
      <c r="JRE11" s="188"/>
      <c r="JRF11" s="188"/>
      <c r="JRG11" s="188"/>
      <c r="JRH11" s="188"/>
      <c r="JRI11" s="188"/>
      <c r="JRJ11" s="188"/>
      <c r="JRK11" s="188"/>
      <c r="JRL11" s="188"/>
      <c r="JRM11" s="188"/>
      <c r="JRN11" s="188"/>
      <c r="JRO11" s="188"/>
      <c r="JRP11" s="188"/>
      <c r="JRQ11" s="188"/>
      <c r="JRR11" s="188"/>
      <c r="JRS11" s="188"/>
      <c r="JRT11" s="188"/>
      <c r="JRU11" s="188"/>
      <c r="JRV11" s="188"/>
      <c r="JRW11" s="188"/>
      <c r="JRX11" s="188"/>
      <c r="JRY11" s="188"/>
      <c r="JRZ11" s="188"/>
      <c r="JSA11" s="188"/>
      <c r="JSB11" s="188"/>
      <c r="JSC11" s="188"/>
      <c r="JSD11" s="188"/>
      <c r="JSE11" s="188"/>
      <c r="JSF11" s="188"/>
      <c r="JSG11" s="188"/>
      <c r="JSH11" s="188"/>
      <c r="JSI11" s="188"/>
      <c r="JSJ11" s="188"/>
      <c r="JSK11" s="188"/>
      <c r="JSL11" s="188"/>
      <c r="JSM11" s="188"/>
      <c r="JSN11" s="188"/>
      <c r="JSO11" s="188"/>
      <c r="JSP11" s="188"/>
      <c r="JSQ11" s="188"/>
      <c r="JSR11" s="188"/>
      <c r="JSS11" s="188"/>
      <c r="JST11" s="188"/>
      <c r="JSU11" s="188"/>
      <c r="JSV11" s="188"/>
      <c r="JSW11" s="188"/>
      <c r="JSX11" s="188"/>
      <c r="JSY11" s="188"/>
      <c r="JSZ11" s="188"/>
      <c r="JTA11" s="188"/>
      <c r="JTB11" s="188"/>
      <c r="JTC11" s="188"/>
      <c r="JTD11" s="188"/>
      <c r="JTE11" s="188"/>
      <c r="JTF11" s="188"/>
      <c r="JTG11" s="188"/>
      <c r="JTH11" s="188"/>
      <c r="JTI11" s="188"/>
      <c r="JTJ11" s="188"/>
      <c r="JTK11" s="188"/>
      <c r="JTL11" s="188"/>
      <c r="JTM11" s="188"/>
      <c r="JTN11" s="188"/>
      <c r="JTO11" s="188"/>
      <c r="JTP11" s="188"/>
      <c r="JTQ11" s="188"/>
      <c r="JTR11" s="188"/>
      <c r="JTS11" s="188"/>
      <c r="JTT11" s="188"/>
      <c r="JTU11" s="188"/>
      <c r="JTV11" s="188"/>
      <c r="JTW11" s="188"/>
      <c r="JTX11" s="188"/>
      <c r="JTY11" s="188"/>
      <c r="JTZ11" s="188"/>
      <c r="JUA11" s="188"/>
      <c r="JUB11" s="188"/>
      <c r="JUC11" s="188"/>
      <c r="JUD11" s="188"/>
      <c r="JUE11" s="188"/>
      <c r="JUF11" s="188"/>
      <c r="JUG11" s="188"/>
      <c r="JUH11" s="188"/>
      <c r="JUI11" s="188"/>
      <c r="JUJ11" s="188"/>
      <c r="JUK11" s="188"/>
      <c r="JUL11" s="188"/>
      <c r="JUM11" s="188"/>
      <c r="JUN11" s="188"/>
      <c r="JUO11" s="188"/>
      <c r="JUP11" s="188"/>
      <c r="JUQ11" s="188"/>
      <c r="JUR11" s="188"/>
      <c r="JUS11" s="188"/>
      <c r="JUT11" s="188"/>
      <c r="JUU11" s="188"/>
      <c r="JUV11" s="188"/>
      <c r="JUW11" s="188"/>
      <c r="JUX11" s="188"/>
      <c r="JUY11" s="188"/>
      <c r="JUZ11" s="188"/>
      <c r="JVA11" s="188"/>
      <c r="JVB11" s="188"/>
      <c r="JVC11" s="188"/>
      <c r="JVD11" s="188"/>
      <c r="JVE11" s="188"/>
      <c r="JVF11" s="188"/>
      <c r="JVG11" s="188"/>
      <c r="JVH11" s="188"/>
      <c r="JVI11" s="188"/>
      <c r="JVJ11" s="188"/>
      <c r="JVK11" s="188"/>
      <c r="JVL11" s="188"/>
      <c r="JVM11" s="188"/>
      <c r="JVN11" s="188"/>
      <c r="JVO11" s="188"/>
      <c r="JVP11" s="188"/>
      <c r="JVQ11" s="188"/>
      <c r="JVR11" s="188"/>
      <c r="JVS11" s="188"/>
      <c r="JVT11" s="188"/>
      <c r="JVU11" s="188"/>
      <c r="JVV11" s="188"/>
      <c r="JVW11" s="188"/>
      <c r="JVX11" s="188"/>
      <c r="JVY11" s="188"/>
      <c r="JVZ11" s="188"/>
      <c r="JWA11" s="188"/>
      <c r="JWB11" s="188"/>
      <c r="JWC11" s="188"/>
      <c r="JWD11" s="188"/>
      <c r="JWE11" s="188"/>
      <c r="JWF11" s="188"/>
      <c r="JWG11" s="188"/>
      <c r="JWH11" s="188"/>
      <c r="JWI11" s="188"/>
      <c r="JWJ11" s="188"/>
      <c r="JWK11" s="188"/>
      <c r="JWL11" s="188"/>
      <c r="JWM11" s="188"/>
      <c r="JWN11" s="188"/>
      <c r="JWO11" s="188"/>
      <c r="JWP11" s="188"/>
      <c r="JWQ11" s="188"/>
      <c r="JWR11" s="188"/>
      <c r="JWS11" s="188"/>
      <c r="JWT11" s="188"/>
      <c r="JWU11" s="188"/>
      <c r="JWV11" s="188"/>
      <c r="JWW11" s="188"/>
      <c r="JWX11" s="188"/>
      <c r="JWY11" s="188"/>
      <c r="JWZ11" s="188"/>
      <c r="JXA11" s="188"/>
      <c r="JXB11" s="188"/>
      <c r="JXC11" s="188"/>
      <c r="JXD11" s="188"/>
      <c r="JXE11" s="188"/>
      <c r="JXF11" s="188"/>
      <c r="JXG11" s="188"/>
      <c r="JXH11" s="188"/>
      <c r="JXI11" s="188"/>
      <c r="JXJ11" s="188"/>
      <c r="JXK11" s="188"/>
      <c r="JXL11" s="188"/>
      <c r="JXM11" s="188"/>
      <c r="JXN11" s="188"/>
      <c r="JXO11" s="188"/>
      <c r="JXP11" s="188"/>
      <c r="JXQ11" s="188"/>
      <c r="JXR11" s="188"/>
      <c r="JXS11" s="188"/>
      <c r="JXT11" s="188"/>
      <c r="JXU11" s="188"/>
      <c r="JXV11" s="188"/>
      <c r="JXW11" s="188"/>
      <c r="JXX11" s="188"/>
      <c r="JXY11" s="188"/>
      <c r="JXZ11" s="188"/>
      <c r="JYA11" s="188"/>
      <c r="JYB11" s="188"/>
      <c r="JYC11" s="188"/>
      <c r="JYD11" s="188"/>
      <c r="JYE11" s="188"/>
      <c r="JYF11" s="188"/>
      <c r="JYG11" s="188"/>
      <c r="JYH11" s="188"/>
      <c r="JYI11" s="188"/>
      <c r="JYJ11" s="188"/>
      <c r="JYK11" s="188"/>
      <c r="JYL11" s="188"/>
      <c r="JYM11" s="188"/>
      <c r="JYN11" s="188"/>
      <c r="JYO11" s="188"/>
      <c r="JYP11" s="188"/>
      <c r="JYQ11" s="188"/>
      <c r="JYR11" s="188"/>
      <c r="JYS11" s="188"/>
      <c r="JYT11" s="188"/>
      <c r="JYU11" s="188"/>
      <c r="JYV11" s="188"/>
      <c r="JYW11" s="188"/>
      <c r="JYX11" s="188"/>
      <c r="JYY11" s="188"/>
      <c r="JYZ11" s="188"/>
      <c r="JZA11" s="188"/>
      <c r="JZB11" s="188"/>
      <c r="JZC11" s="188"/>
      <c r="JZD11" s="188"/>
      <c r="JZE11" s="188"/>
      <c r="JZF11" s="188"/>
      <c r="JZG11" s="188"/>
      <c r="JZH11" s="188"/>
      <c r="JZI11" s="188"/>
      <c r="JZJ11" s="188"/>
      <c r="JZK11" s="188"/>
      <c r="JZL11" s="188"/>
      <c r="JZM11" s="188"/>
      <c r="JZN11" s="188"/>
      <c r="JZO11" s="188"/>
      <c r="JZP11" s="188"/>
      <c r="JZQ11" s="188"/>
      <c r="JZR11" s="188"/>
      <c r="JZS11" s="188"/>
      <c r="JZT11" s="188"/>
      <c r="JZU11" s="188"/>
      <c r="JZV11" s="188"/>
      <c r="JZW11" s="188"/>
      <c r="JZX11" s="188"/>
      <c r="JZY11" s="188"/>
      <c r="JZZ11" s="188"/>
      <c r="KAA11" s="188"/>
      <c r="KAB11" s="188"/>
      <c r="KAC11" s="188"/>
      <c r="KAD11" s="188"/>
      <c r="KAE11" s="188"/>
      <c r="KAF11" s="188"/>
      <c r="KAG11" s="188"/>
      <c r="KAH11" s="188"/>
      <c r="KAI11" s="188"/>
      <c r="KAJ11" s="188"/>
      <c r="KAK11" s="188"/>
      <c r="KAL11" s="188"/>
      <c r="KAM11" s="188"/>
      <c r="KAN11" s="188"/>
      <c r="KAO11" s="188"/>
      <c r="KAP11" s="188"/>
      <c r="KAQ11" s="188"/>
      <c r="KAR11" s="188"/>
      <c r="KAS11" s="188"/>
      <c r="KAT11" s="188"/>
      <c r="KAU11" s="188"/>
      <c r="KAV11" s="188"/>
      <c r="KAW11" s="188"/>
      <c r="KAX11" s="188"/>
      <c r="KAY11" s="188"/>
      <c r="KAZ11" s="188"/>
      <c r="KBA11" s="188"/>
      <c r="KBB11" s="188"/>
      <c r="KBC11" s="188"/>
      <c r="KBD11" s="188"/>
      <c r="KBE11" s="188"/>
      <c r="KBF11" s="188"/>
      <c r="KBG11" s="188"/>
      <c r="KBH11" s="188"/>
      <c r="KBI11" s="188"/>
      <c r="KBJ11" s="188"/>
      <c r="KBK11" s="188"/>
      <c r="KBL11" s="188"/>
      <c r="KBM11" s="188"/>
      <c r="KBN11" s="188"/>
      <c r="KBO11" s="188"/>
      <c r="KBP11" s="188"/>
      <c r="KBQ11" s="188"/>
      <c r="KBR11" s="188"/>
      <c r="KBS11" s="188"/>
      <c r="KBT11" s="188"/>
      <c r="KBU11" s="188"/>
      <c r="KBV11" s="188"/>
      <c r="KBW11" s="188"/>
      <c r="KBX11" s="188"/>
      <c r="KBY11" s="188"/>
      <c r="KBZ11" s="188"/>
      <c r="KCA11" s="188"/>
      <c r="KCB11" s="188"/>
      <c r="KCC11" s="188"/>
      <c r="KCD11" s="188"/>
      <c r="KCE11" s="188"/>
      <c r="KCF11" s="188"/>
      <c r="KCG11" s="188"/>
      <c r="KCH11" s="188"/>
      <c r="KCI11" s="188"/>
      <c r="KCJ11" s="188"/>
      <c r="KCK11" s="188"/>
      <c r="KCL11" s="188"/>
      <c r="KCM11" s="188"/>
      <c r="KCN11" s="188"/>
      <c r="KCO11" s="188"/>
      <c r="KCP11" s="188"/>
      <c r="KCQ11" s="188"/>
      <c r="KCR11" s="188"/>
      <c r="KCS11" s="188"/>
      <c r="KCT11" s="188"/>
      <c r="KCU11" s="188"/>
      <c r="KCV11" s="188"/>
      <c r="KCW11" s="188"/>
      <c r="KCX11" s="188"/>
      <c r="KCY11" s="188"/>
      <c r="KCZ11" s="188"/>
      <c r="KDA11" s="188"/>
      <c r="KDB11" s="188"/>
      <c r="KDC11" s="188"/>
      <c r="KDD11" s="188"/>
      <c r="KDE11" s="188"/>
      <c r="KDF11" s="188"/>
      <c r="KDG11" s="188"/>
      <c r="KDH11" s="188"/>
      <c r="KDI11" s="188"/>
      <c r="KDJ11" s="188"/>
      <c r="KDK11" s="188"/>
      <c r="KDL11" s="188"/>
      <c r="KDM11" s="188"/>
      <c r="KDN11" s="188"/>
      <c r="KDO11" s="188"/>
      <c r="KDP11" s="188"/>
      <c r="KDQ11" s="188"/>
      <c r="KDR11" s="188"/>
      <c r="KDS11" s="188"/>
      <c r="KDT11" s="188"/>
      <c r="KDU11" s="188"/>
      <c r="KDV11" s="188"/>
      <c r="KDW11" s="188"/>
      <c r="KDX11" s="188"/>
      <c r="KDY11" s="188"/>
      <c r="KDZ11" s="188"/>
      <c r="KEA11" s="188"/>
      <c r="KEB11" s="188"/>
      <c r="KEC11" s="188"/>
      <c r="KED11" s="188"/>
      <c r="KEE11" s="188"/>
      <c r="KEF11" s="188"/>
      <c r="KEG11" s="188"/>
      <c r="KEH11" s="188"/>
      <c r="KEI11" s="188"/>
      <c r="KEJ11" s="188"/>
      <c r="KEK11" s="188"/>
      <c r="KEL11" s="188"/>
      <c r="KEM11" s="188"/>
      <c r="KEN11" s="188"/>
      <c r="KEO11" s="188"/>
      <c r="KEP11" s="188"/>
      <c r="KEQ11" s="188"/>
      <c r="KER11" s="188"/>
      <c r="KES11" s="188"/>
      <c r="KET11" s="188"/>
      <c r="KEU11" s="188"/>
      <c r="KEV11" s="188"/>
      <c r="KEW11" s="188"/>
      <c r="KEX11" s="188"/>
      <c r="KEY11" s="188"/>
      <c r="KEZ11" s="188"/>
      <c r="KFA11" s="188"/>
      <c r="KFB11" s="188"/>
      <c r="KFC11" s="188"/>
      <c r="KFD11" s="188"/>
      <c r="KFE11" s="188"/>
      <c r="KFF11" s="188"/>
      <c r="KFG11" s="188"/>
      <c r="KFH11" s="188"/>
      <c r="KFI11" s="188"/>
      <c r="KFJ11" s="188"/>
      <c r="KFK11" s="188"/>
      <c r="KFL11" s="188"/>
      <c r="KFM11" s="188"/>
      <c r="KFN11" s="188"/>
      <c r="KFO11" s="188"/>
      <c r="KFP11" s="188"/>
      <c r="KFQ11" s="188"/>
      <c r="KFR11" s="188"/>
      <c r="KFS11" s="188"/>
      <c r="KFT11" s="188"/>
      <c r="KFU11" s="188"/>
      <c r="KFV11" s="188"/>
      <c r="KFW11" s="188"/>
      <c r="KFX11" s="188"/>
      <c r="KFY11" s="188"/>
      <c r="KFZ11" s="188"/>
      <c r="KGA11" s="188"/>
      <c r="KGB11" s="188"/>
      <c r="KGC11" s="188"/>
      <c r="KGD11" s="188"/>
      <c r="KGE11" s="188"/>
      <c r="KGF11" s="188"/>
      <c r="KGG11" s="188"/>
      <c r="KGH11" s="188"/>
      <c r="KGI11" s="188"/>
      <c r="KGJ11" s="188"/>
      <c r="KGK11" s="188"/>
      <c r="KGL11" s="188"/>
      <c r="KGM11" s="188"/>
      <c r="KGN11" s="188"/>
      <c r="KGO11" s="188"/>
      <c r="KGP11" s="188"/>
      <c r="KGQ11" s="188"/>
      <c r="KGR11" s="188"/>
      <c r="KGS11" s="188"/>
      <c r="KGT11" s="188"/>
      <c r="KGU11" s="188"/>
      <c r="KGV11" s="188"/>
      <c r="KGW11" s="188"/>
      <c r="KGX11" s="188"/>
      <c r="KGY11" s="188"/>
      <c r="KGZ11" s="188"/>
      <c r="KHA11" s="188"/>
      <c r="KHB11" s="188"/>
      <c r="KHC11" s="188"/>
      <c r="KHD11" s="188"/>
      <c r="KHE11" s="188"/>
      <c r="KHF11" s="188"/>
      <c r="KHG11" s="188"/>
      <c r="KHH11" s="188"/>
      <c r="KHI11" s="188"/>
      <c r="KHJ11" s="188"/>
      <c r="KHK11" s="188"/>
      <c r="KHL11" s="188"/>
      <c r="KHM11" s="188"/>
      <c r="KHN11" s="188"/>
      <c r="KHO11" s="188"/>
      <c r="KHP11" s="188"/>
      <c r="KHQ11" s="188"/>
      <c r="KHR11" s="188"/>
      <c r="KHS11" s="188"/>
      <c r="KHT11" s="188"/>
      <c r="KHU11" s="188"/>
      <c r="KHV11" s="188"/>
      <c r="KHW11" s="188"/>
      <c r="KHX11" s="188"/>
      <c r="KHY11" s="188"/>
      <c r="KHZ11" s="188"/>
      <c r="KIA11" s="188"/>
      <c r="KIB11" s="188"/>
      <c r="KIC11" s="188"/>
      <c r="KID11" s="188"/>
      <c r="KIE11" s="188"/>
      <c r="KIF11" s="188"/>
      <c r="KIG11" s="188"/>
      <c r="KIH11" s="188"/>
      <c r="KII11" s="188"/>
      <c r="KIJ11" s="188"/>
      <c r="KIK11" s="188"/>
      <c r="KIL11" s="188"/>
      <c r="KIM11" s="188"/>
      <c r="KIN11" s="188"/>
      <c r="KIO11" s="188"/>
      <c r="KIP11" s="188"/>
      <c r="KIQ11" s="188"/>
      <c r="KIR11" s="188"/>
      <c r="KIS11" s="188"/>
      <c r="KIT11" s="188"/>
      <c r="KIU11" s="188"/>
      <c r="KIV11" s="188"/>
      <c r="KIW11" s="188"/>
      <c r="KIX11" s="188"/>
      <c r="KIY11" s="188"/>
      <c r="KIZ11" s="188"/>
      <c r="KJA11" s="188"/>
      <c r="KJB11" s="188"/>
      <c r="KJC11" s="188"/>
      <c r="KJD11" s="188"/>
      <c r="KJE11" s="188"/>
      <c r="KJF11" s="188"/>
      <c r="KJG11" s="188"/>
      <c r="KJH11" s="188"/>
      <c r="KJI11" s="188"/>
      <c r="KJJ11" s="188"/>
      <c r="KJK11" s="188"/>
      <c r="KJL11" s="188"/>
      <c r="KJM11" s="188"/>
      <c r="KJN11" s="188"/>
      <c r="KJO11" s="188"/>
      <c r="KJP11" s="188"/>
      <c r="KJQ11" s="188"/>
      <c r="KJR11" s="188"/>
      <c r="KJS11" s="188"/>
      <c r="KJT11" s="188"/>
      <c r="KJU11" s="188"/>
      <c r="KJV11" s="188"/>
      <c r="KJW11" s="188"/>
      <c r="KJX11" s="188"/>
      <c r="KJY11" s="188"/>
      <c r="KJZ11" s="188"/>
      <c r="KKA11" s="188"/>
      <c r="KKB11" s="188"/>
      <c r="KKC11" s="188"/>
      <c r="KKD11" s="188"/>
      <c r="KKE11" s="188"/>
      <c r="KKF11" s="188"/>
      <c r="KKG11" s="188"/>
      <c r="KKH11" s="188"/>
      <c r="KKI11" s="188"/>
      <c r="KKJ11" s="188"/>
      <c r="KKK11" s="188"/>
      <c r="KKL11" s="188"/>
      <c r="KKM11" s="188"/>
      <c r="KKN11" s="188"/>
      <c r="KKO11" s="188"/>
      <c r="KKP11" s="188"/>
      <c r="KKQ11" s="188"/>
      <c r="KKR11" s="188"/>
      <c r="KKS11" s="188"/>
      <c r="KKT11" s="188"/>
      <c r="KKU11" s="188"/>
      <c r="KKV11" s="188"/>
      <c r="KKW11" s="188"/>
      <c r="KKX11" s="188"/>
      <c r="KKY11" s="188"/>
      <c r="KKZ11" s="188"/>
      <c r="KLA11" s="188"/>
      <c r="KLB11" s="188"/>
      <c r="KLC11" s="188"/>
      <c r="KLD11" s="188"/>
      <c r="KLE11" s="188"/>
      <c r="KLF11" s="188"/>
      <c r="KLG11" s="188"/>
      <c r="KLH11" s="188"/>
      <c r="KLI11" s="188"/>
      <c r="KLJ11" s="188"/>
      <c r="KLK11" s="188"/>
      <c r="KLL11" s="188"/>
      <c r="KLM11" s="188"/>
      <c r="KLN11" s="188"/>
      <c r="KLO11" s="188"/>
      <c r="KLP11" s="188"/>
      <c r="KLQ11" s="188"/>
      <c r="KLR11" s="188"/>
      <c r="KLS11" s="188"/>
      <c r="KLT11" s="188"/>
      <c r="KLU11" s="188"/>
      <c r="KLV11" s="188"/>
      <c r="KLW11" s="188"/>
      <c r="KLX11" s="188"/>
      <c r="KLY11" s="188"/>
      <c r="KLZ11" s="188"/>
      <c r="KMA11" s="188"/>
      <c r="KMB11" s="188"/>
      <c r="KMC11" s="188"/>
      <c r="KMD11" s="188"/>
      <c r="KME11" s="188"/>
      <c r="KMF11" s="188"/>
      <c r="KMG11" s="188"/>
      <c r="KMH11" s="188"/>
      <c r="KMI11" s="188"/>
      <c r="KMJ11" s="188"/>
      <c r="KMK11" s="188"/>
      <c r="KML11" s="188"/>
      <c r="KMM11" s="188"/>
      <c r="KMN11" s="188"/>
      <c r="KMO11" s="188"/>
      <c r="KMP11" s="188"/>
      <c r="KMQ11" s="188"/>
      <c r="KMR11" s="188"/>
      <c r="KMS11" s="188"/>
      <c r="KMT11" s="188"/>
      <c r="KMU11" s="188"/>
      <c r="KMV11" s="188"/>
      <c r="KMW11" s="188"/>
      <c r="KMX11" s="188"/>
      <c r="KMY11" s="188"/>
      <c r="KMZ11" s="188"/>
      <c r="KNA11" s="188"/>
      <c r="KNB11" s="188"/>
      <c r="KNC11" s="188"/>
      <c r="KND11" s="188"/>
      <c r="KNE11" s="188"/>
      <c r="KNF11" s="188"/>
      <c r="KNG11" s="188"/>
      <c r="KNH11" s="188"/>
      <c r="KNI11" s="188"/>
      <c r="KNJ11" s="188"/>
      <c r="KNK11" s="188"/>
      <c r="KNL11" s="188"/>
      <c r="KNM11" s="188"/>
      <c r="KNN11" s="188"/>
      <c r="KNO11" s="188"/>
      <c r="KNP11" s="188"/>
      <c r="KNQ11" s="188"/>
      <c r="KNR11" s="188"/>
      <c r="KNS11" s="188"/>
      <c r="KNT11" s="188"/>
      <c r="KNU11" s="188"/>
      <c r="KNV11" s="188"/>
      <c r="KNW11" s="188"/>
      <c r="KNX11" s="188"/>
      <c r="KNY11" s="188"/>
      <c r="KNZ11" s="188"/>
      <c r="KOA11" s="188"/>
      <c r="KOB11" s="188"/>
      <c r="KOC11" s="188"/>
      <c r="KOD11" s="188"/>
      <c r="KOE11" s="188"/>
      <c r="KOF11" s="188"/>
      <c r="KOG11" s="188"/>
      <c r="KOH11" s="188"/>
      <c r="KOI11" s="188"/>
      <c r="KOJ11" s="188"/>
      <c r="KOK11" s="188"/>
      <c r="KOL11" s="188"/>
      <c r="KOM11" s="188"/>
      <c r="KON11" s="188"/>
      <c r="KOO11" s="188"/>
      <c r="KOP11" s="188"/>
      <c r="KOQ11" s="188"/>
      <c r="KOR11" s="188"/>
      <c r="KOS11" s="188"/>
      <c r="KOT11" s="188"/>
      <c r="KOU11" s="188"/>
      <c r="KOV11" s="188"/>
      <c r="KOW11" s="188"/>
      <c r="KOX11" s="188"/>
      <c r="KOY11" s="188"/>
      <c r="KOZ11" s="188"/>
      <c r="KPA11" s="188"/>
      <c r="KPB11" s="188"/>
      <c r="KPC11" s="188"/>
      <c r="KPD11" s="188"/>
      <c r="KPE11" s="188"/>
      <c r="KPF11" s="188"/>
      <c r="KPG11" s="188"/>
      <c r="KPH11" s="188"/>
      <c r="KPI11" s="188"/>
      <c r="KPJ11" s="188"/>
      <c r="KPK11" s="188"/>
      <c r="KPL11" s="188"/>
      <c r="KPM11" s="188"/>
      <c r="KPN11" s="188"/>
      <c r="KPO11" s="188"/>
      <c r="KPP11" s="188"/>
      <c r="KPQ11" s="188"/>
      <c r="KPR11" s="188"/>
      <c r="KPS11" s="188"/>
      <c r="KPT11" s="188"/>
      <c r="KPU11" s="188"/>
      <c r="KPV11" s="188"/>
      <c r="KPW11" s="188"/>
      <c r="KPX11" s="188"/>
      <c r="KPY11" s="188"/>
      <c r="KPZ11" s="188"/>
      <c r="KQA11" s="188"/>
      <c r="KQB11" s="188"/>
      <c r="KQC11" s="188"/>
      <c r="KQD11" s="188"/>
      <c r="KQE11" s="188"/>
      <c r="KQF11" s="188"/>
      <c r="KQG11" s="188"/>
      <c r="KQH11" s="188"/>
      <c r="KQI11" s="188"/>
      <c r="KQJ11" s="188"/>
      <c r="KQK11" s="188"/>
      <c r="KQL11" s="188"/>
      <c r="KQM11" s="188"/>
      <c r="KQN11" s="188"/>
      <c r="KQO11" s="188"/>
      <c r="KQP11" s="188"/>
      <c r="KQQ11" s="188"/>
      <c r="KQR11" s="188"/>
      <c r="KQS11" s="188"/>
      <c r="KQT11" s="188"/>
      <c r="KQU11" s="188"/>
      <c r="KQV11" s="188"/>
      <c r="KQW11" s="188"/>
      <c r="KQX11" s="188"/>
      <c r="KQY11" s="188"/>
      <c r="KQZ11" s="188"/>
      <c r="KRA11" s="188"/>
      <c r="KRB11" s="188"/>
      <c r="KRC11" s="188"/>
      <c r="KRD11" s="188"/>
      <c r="KRE11" s="188"/>
      <c r="KRF11" s="188"/>
      <c r="KRG11" s="188"/>
      <c r="KRH11" s="188"/>
      <c r="KRI11" s="188"/>
      <c r="KRJ11" s="188"/>
      <c r="KRK11" s="188"/>
      <c r="KRL11" s="188"/>
      <c r="KRM11" s="188"/>
      <c r="KRN11" s="188"/>
      <c r="KRO11" s="188"/>
      <c r="KRP11" s="188"/>
      <c r="KRQ11" s="188"/>
      <c r="KRR11" s="188"/>
      <c r="KRS11" s="188"/>
      <c r="KRT11" s="188"/>
      <c r="KRU11" s="188"/>
      <c r="KRV11" s="188"/>
      <c r="KRW11" s="188"/>
      <c r="KRX11" s="188"/>
      <c r="KRY11" s="188"/>
      <c r="KRZ11" s="188"/>
      <c r="KSA11" s="188"/>
      <c r="KSB11" s="188"/>
      <c r="KSC11" s="188"/>
      <c r="KSD11" s="188"/>
      <c r="KSE11" s="188"/>
      <c r="KSF11" s="188"/>
      <c r="KSG11" s="188"/>
      <c r="KSH11" s="188"/>
      <c r="KSI11" s="188"/>
      <c r="KSJ11" s="188"/>
      <c r="KSK11" s="188"/>
      <c r="KSL11" s="188"/>
      <c r="KSM11" s="188"/>
      <c r="KSN11" s="188"/>
      <c r="KSO11" s="188"/>
      <c r="KSP11" s="188"/>
      <c r="KSQ11" s="188"/>
      <c r="KSR11" s="188"/>
      <c r="KSS11" s="188"/>
      <c r="KST11" s="188"/>
      <c r="KSU11" s="188"/>
      <c r="KSV11" s="188"/>
      <c r="KSW11" s="188"/>
      <c r="KSX11" s="188"/>
      <c r="KSY11" s="188"/>
      <c r="KSZ11" s="188"/>
      <c r="KTA11" s="188"/>
      <c r="KTB11" s="188"/>
      <c r="KTC11" s="188"/>
      <c r="KTD11" s="188"/>
      <c r="KTE11" s="188"/>
      <c r="KTF11" s="188"/>
      <c r="KTG11" s="188"/>
      <c r="KTH11" s="188"/>
      <c r="KTI11" s="188"/>
      <c r="KTJ11" s="188"/>
      <c r="KTK11" s="188"/>
      <c r="KTL11" s="188"/>
      <c r="KTM11" s="188"/>
      <c r="KTN11" s="188"/>
      <c r="KTO11" s="188"/>
      <c r="KTP11" s="188"/>
      <c r="KTQ11" s="188"/>
      <c r="KTR11" s="188"/>
      <c r="KTS11" s="188"/>
      <c r="KTT11" s="188"/>
      <c r="KTU11" s="188"/>
      <c r="KTV11" s="188"/>
      <c r="KTW11" s="188"/>
      <c r="KTX11" s="188"/>
      <c r="KTY11" s="188"/>
      <c r="KTZ11" s="188"/>
      <c r="KUA11" s="188"/>
      <c r="KUB11" s="188"/>
      <c r="KUC11" s="188"/>
      <c r="KUD11" s="188"/>
      <c r="KUE11" s="188"/>
      <c r="KUF11" s="188"/>
      <c r="KUG11" s="188"/>
      <c r="KUH11" s="188"/>
      <c r="KUI11" s="188"/>
      <c r="KUJ11" s="188"/>
      <c r="KUK11" s="188"/>
      <c r="KUL11" s="188"/>
      <c r="KUM11" s="188"/>
      <c r="KUN11" s="188"/>
      <c r="KUO11" s="188"/>
      <c r="KUP11" s="188"/>
      <c r="KUQ11" s="188"/>
      <c r="KUR11" s="188"/>
      <c r="KUS11" s="188"/>
      <c r="KUT11" s="188"/>
      <c r="KUU11" s="188"/>
      <c r="KUV11" s="188"/>
      <c r="KUW11" s="188"/>
      <c r="KUX11" s="188"/>
      <c r="KUY11" s="188"/>
      <c r="KUZ11" s="188"/>
      <c r="KVA11" s="188"/>
      <c r="KVB11" s="188"/>
      <c r="KVC11" s="188"/>
      <c r="KVD11" s="188"/>
      <c r="KVE11" s="188"/>
      <c r="KVF11" s="188"/>
      <c r="KVG11" s="188"/>
      <c r="KVH11" s="188"/>
      <c r="KVI11" s="188"/>
      <c r="KVJ11" s="188"/>
      <c r="KVK11" s="188"/>
      <c r="KVL11" s="188"/>
      <c r="KVM11" s="188"/>
      <c r="KVN11" s="188"/>
      <c r="KVO11" s="188"/>
      <c r="KVP11" s="188"/>
      <c r="KVQ11" s="188"/>
      <c r="KVR11" s="188"/>
      <c r="KVS11" s="188"/>
      <c r="KVT11" s="188"/>
      <c r="KVU11" s="188"/>
      <c r="KVV11" s="188"/>
      <c r="KVW11" s="188"/>
      <c r="KVX11" s="188"/>
      <c r="KVY11" s="188"/>
      <c r="KVZ11" s="188"/>
      <c r="KWA11" s="188"/>
      <c r="KWB11" s="188"/>
      <c r="KWC11" s="188"/>
      <c r="KWD11" s="188"/>
      <c r="KWE11" s="188"/>
      <c r="KWF11" s="188"/>
      <c r="KWG11" s="188"/>
      <c r="KWH11" s="188"/>
      <c r="KWI11" s="188"/>
      <c r="KWJ11" s="188"/>
      <c r="KWK11" s="188"/>
      <c r="KWL11" s="188"/>
      <c r="KWM11" s="188"/>
      <c r="KWN11" s="188"/>
      <c r="KWO11" s="188"/>
      <c r="KWP11" s="188"/>
      <c r="KWQ11" s="188"/>
      <c r="KWR11" s="188"/>
      <c r="KWS11" s="188"/>
      <c r="KWT11" s="188"/>
      <c r="KWU11" s="188"/>
      <c r="KWV11" s="188"/>
      <c r="KWW11" s="188"/>
      <c r="KWX11" s="188"/>
      <c r="KWY11" s="188"/>
      <c r="KWZ11" s="188"/>
      <c r="KXA11" s="188"/>
      <c r="KXB11" s="188"/>
      <c r="KXC11" s="188"/>
      <c r="KXD11" s="188"/>
      <c r="KXE11" s="188"/>
      <c r="KXF11" s="188"/>
      <c r="KXG11" s="188"/>
      <c r="KXH11" s="188"/>
      <c r="KXI11" s="188"/>
      <c r="KXJ11" s="188"/>
      <c r="KXK11" s="188"/>
      <c r="KXL11" s="188"/>
      <c r="KXM11" s="188"/>
      <c r="KXN11" s="188"/>
      <c r="KXO11" s="188"/>
      <c r="KXP11" s="188"/>
      <c r="KXQ11" s="188"/>
      <c r="KXR11" s="188"/>
      <c r="KXS11" s="188"/>
      <c r="KXT11" s="188"/>
      <c r="KXU11" s="188"/>
      <c r="KXV11" s="188"/>
      <c r="KXW11" s="188"/>
      <c r="KXX11" s="188"/>
      <c r="KXY11" s="188"/>
      <c r="KXZ11" s="188"/>
      <c r="KYA11" s="188"/>
      <c r="KYB11" s="188"/>
      <c r="KYC11" s="188"/>
      <c r="KYD11" s="188"/>
      <c r="KYE11" s="188"/>
      <c r="KYF11" s="188"/>
      <c r="KYG11" s="188"/>
      <c r="KYH11" s="188"/>
      <c r="KYI11" s="188"/>
      <c r="KYJ11" s="188"/>
      <c r="KYK11" s="188"/>
      <c r="KYL11" s="188"/>
      <c r="KYM11" s="188"/>
      <c r="KYN11" s="188"/>
      <c r="KYO11" s="188"/>
      <c r="KYP11" s="188"/>
      <c r="KYQ11" s="188"/>
      <c r="KYR11" s="188"/>
      <c r="KYS11" s="188"/>
      <c r="KYT11" s="188"/>
      <c r="KYU11" s="188"/>
      <c r="KYV11" s="188"/>
      <c r="KYW11" s="188"/>
      <c r="KYX11" s="188"/>
      <c r="KYY11" s="188"/>
      <c r="KYZ11" s="188"/>
      <c r="KZA11" s="188"/>
      <c r="KZB11" s="188"/>
      <c r="KZC11" s="188"/>
      <c r="KZD11" s="188"/>
      <c r="KZE11" s="188"/>
      <c r="KZF11" s="188"/>
      <c r="KZG11" s="188"/>
      <c r="KZH11" s="188"/>
      <c r="KZI11" s="188"/>
      <c r="KZJ11" s="188"/>
      <c r="KZK11" s="188"/>
      <c r="KZL11" s="188"/>
      <c r="KZM11" s="188"/>
      <c r="KZN11" s="188"/>
      <c r="KZO11" s="188"/>
      <c r="KZP11" s="188"/>
      <c r="KZQ11" s="188"/>
      <c r="KZR11" s="188"/>
      <c r="KZS11" s="188"/>
      <c r="KZT11" s="188"/>
      <c r="KZU11" s="188"/>
      <c r="KZV11" s="188"/>
      <c r="KZW11" s="188"/>
      <c r="KZX11" s="188"/>
      <c r="KZY11" s="188"/>
      <c r="KZZ11" s="188"/>
      <c r="LAA11" s="188"/>
      <c r="LAB11" s="188"/>
      <c r="LAC11" s="188"/>
      <c r="LAD11" s="188"/>
      <c r="LAE11" s="188"/>
      <c r="LAF11" s="188"/>
      <c r="LAG11" s="188"/>
      <c r="LAH11" s="188"/>
      <c r="LAI11" s="188"/>
      <c r="LAJ11" s="188"/>
      <c r="LAK11" s="188"/>
      <c r="LAL11" s="188"/>
      <c r="LAM11" s="188"/>
      <c r="LAN11" s="188"/>
      <c r="LAO11" s="188"/>
      <c r="LAP11" s="188"/>
      <c r="LAQ11" s="188"/>
      <c r="LAR11" s="188"/>
      <c r="LAS11" s="188"/>
      <c r="LAT11" s="188"/>
      <c r="LAU11" s="188"/>
      <c r="LAV11" s="188"/>
      <c r="LAW11" s="188"/>
      <c r="LAX11" s="188"/>
      <c r="LAY11" s="188"/>
      <c r="LAZ11" s="188"/>
      <c r="LBA11" s="188"/>
      <c r="LBB11" s="188"/>
      <c r="LBC11" s="188"/>
      <c r="LBD11" s="188"/>
      <c r="LBE11" s="188"/>
      <c r="LBF11" s="188"/>
      <c r="LBG11" s="188"/>
      <c r="LBH11" s="188"/>
      <c r="LBI11" s="188"/>
      <c r="LBJ11" s="188"/>
      <c r="LBK11" s="188"/>
      <c r="LBL11" s="188"/>
      <c r="LBM11" s="188"/>
      <c r="LBN11" s="188"/>
      <c r="LBO11" s="188"/>
      <c r="LBP11" s="188"/>
      <c r="LBQ11" s="188"/>
      <c r="LBR11" s="188"/>
      <c r="LBS11" s="188"/>
      <c r="LBT11" s="188"/>
      <c r="LBU11" s="188"/>
      <c r="LBV11" s="188"/>
      <c r="LBW11" s="188"/>
      <c r="LBX11" s="188"/>
      <c r="LBY11" s="188"/>
      <c r="LBZ11" s="188"/>
      <c r="LCA11" s="188"/>
      <c r="LCB11" s="188"/>
      <c r="LCC11" s="188"/>
      <c r="LCD11" s="188"/>
      <c r="LCE11" s="188"/>
      <c r="LCF11" s="188"/>
      <c r="LCG11" s="188"/>
      <c r="LCH11" s="188"/>
      <c r="LCI11" s="188"/>
      <c r="LCJ11" s="188"/>
      <c r="LCK11" s="188"/>
      <c r="LCL11" s="188"/>
      <c r="LCM11" s="188"/>
      <c r="LCN11" s="188"/>
      <c r="LCO11" s="188"/>
      <c r="LCP11" s="188"/>
      <c r="LCQ11" s="188"/>
      <c r="LCR11" s="188"/>
      <c r="LCS11" s="188"/>
      <c r="LCT11" s="188"/>
      <c r="LCU11" s="188"/>
      <c r="LCV11" s="188"/>
      <c r="LCW11" s="188"/>
      <c r="LCX11" s="188"/>
      <c r="LCY11" s="188"/>
      <c r="LCZ11" s="188"/>
      <c r="LDA11" s="188"/>
      <c r="LDB11" s="188"/>
      <c r="LDC11" s="188"/>
      <c r="LDD11" s="188"/>
      <c r="LDE11" s="188"/>
      <c r="LDF11" s="188"/>
      <c r="LDG11" s="188"/>
      <c r="LDH11" s="188"/>
      <c r="LDI11" s="188"/>
      <c r="LDJ11" s="188"/>
      <c r="LDK11" s="188"/>
      <c r="LDL11" s="188"/>
      <c r="LDM11" s="188"/>
      <c r="LDN11" s="188"/>
      <c r="LDO11" s="188"/>
      <c r="LDP11" s="188"/>
      <c r="LDQ11" s="188"/>
      <c r="LDR11" s="188"/>
      <c r="LDS11" s="188"/>
      <c r="LDT11" s="188"/>
      <c r="LDU11" s="188"/>
      <c r="LDV11" s="188"/>
      <c r="LDW11" s="188"/>
      <c r="LDX11" s="188"/>
      <c r="LDY11" s="188"/>
      <c r="LDZ11" s="188"/>
      <c r="LEA11" s="188"/>
      <c r="LEB11" s="188"/>
      <c r="LEC11" s="188"/>
      <c r="LED11" s="188"/>
      <c r="LEE11" s="188"/>
      <c r="LEF11" s="188"/>
      <c r="LEG11" s="188"/>
      <c r="LEH11" s="188"/>
      <c r="LEI11" s="188"/>
      <c r="LEJ11" s="188"/>
      <c r="LEK11" s="188"/>
      <c r="LEL11" s="188"/>
      <c r="LEM11" s="188"/>
      <c r="LEN11" s="188"/>
      <c r="LEO11" s="188"/>
      <c r="LEP11" s="188"/>
      <c r="LEQ11" s="188"/>
      <c r="LER11" s="188"/>
      <c r="LES11" s="188"/>
      <c r="LET11" s="188"/>
      <c r="LEU11" s="188"/>
      <c r="LEV11" s="188"/>
      <c r="LEW11" s="188"/>
      <c r="LEX11" s="188"/>
      <c r="LEY11" s="188"/>
      <c r="LEZ11" s="188"/>
      <c r="LFA11" s="188"/>
      <c r="LFB11" s="188"/>
      <c r="LFC11" s="188"/>
      <c r="LFD11" s="188"/>
      <c r="LFE11" s="188"/>
      <c r="LFF11" s="188"/>
      <c r="LFG11" s="188"/>
      <c r="LFH11" s="188"/>
      <c r="LFI11" s="188"/>
      <c r="LFJ11" s="188"/>
      <c r="LFK11" s="188"/>
      <c r="LFL11" s="188"/>
      <c r="LFM11" s="188"/>
      <c r="LFN11" s="188"/>
      <c r="LFO11" s="188"/>
      <c r="LFP11" s="188"/>
      <c r="LFQ11" s="188"/>
      <c r="LFR11" s="188"/>
      <c r="LFS11" s="188"/>
      <c r="LFT11" s="188"/>
      <c r="LFU11" s="188"/>
      <c r="LFV11" s="188"/>
      <c r="LFW11" s="188"/>
      <c r="LFX11" s="188"/>
      <c r="LFY11" s="188"/>
      <c r="LFZ11" s="188"/>
      <c r="LGA11" s="188"/>
      <c r="LGB11" s="188"/>
      <c r="LGC11" s="188"/>
      <c r="LGD11" s="188"/>
      <c r="LGE11" s="188"/>
      <c r="LGF11" s="188"/>
      <c r="LGG11" s="188"/>
      <c r="LGH11" s="188"/>
      <c r="LGI11" s="188"/>
      <c r="LGJ11" s="188"/>
      <c r="LGK11" s="188"/>
      <c r="LGL11" s="188"/>
      <c r="LGM11" s="188"/>
      <c r="LGN11" s="188"/>
      <c r="LGO11" s="188"/>
      <c r="LGP11" s="188"/>
      <c r="LGQ11" s="188"/>
      <c r="LGR11" s="188"/>
      <c r="LGS11" s="188"/>
      <c r="LGT11" s="188"/>
      <c r="LGU11" s="188"/>
      <c r="LGV11" s="188"/>
      <c r="LGW11" s="188"/>
      <c r="LGX11" s="188"/>
      <c r="LGY11" s="188"/>
      <c r="LGZ11" s="188"/>
      <c r="LHA11" s="188"/>
      <c r="LHB11" s="188"/>
      <c r="LHC11" s="188"/>
      <c r="LHD11" s="188"/>
      <c r="LHE11" s="188"/>
      <c r="LHF11" s="188"/>
      <c r="LHG11" s="188"/>
      <c r="LHH11" s="188"/>
      <c r="LHI11" s="188"/>
      <c r="LHJ11" s="188"/>
      <c r="LHK11" s="188"/>
      <c r="LHL11" s="188"/>
      <c r="LHM11" s="188"/>
      <c r="LHN11" s="188"/>
      <c r="LHO11" s="188"/>
      <c r="LHP11" s="188"/>
      <c r="LHQ11" s="188"/>
      <c r="LHR11" s="188"/>
      <c r="LHS11" s="188"/>
      <c r="LHT11" s="188"/>
      <c r="LHU11" s="188"/>
      <c r="LHV11" s="188"/>
      <c r="LHW11" s="188"/>
      <c r="LHX11" s="188"/>
      <c r="LHY11" s="188"/>
      <c r="LHZ11" s="188"/>
      <c r="LIA11" s="188"/>
      <c r="LIB11" s="188"/>
      <c r="LIC11" s="188"/>
      <c r="LID11" s="188"/>
      <c r="LIE11" s="188"/>
      <c r="LIF11" s="188"/>
      <c r="LIG11" s="188"/>
      <c r="LIH11" s="188"/>
      <c r="LII11" s="188"/>
      <c r="LIJ11" s="188"/>
      <c r="LIK11" s="188"/>
      <c r="LIL11" s="188"/>
      <c r="LIM11" s="188"/>
      <c r="LIN11" s="188"/>
      <c r="LIO11" s="188"/>
      <c r="LIP11" s="188"/>
      <c r="LIQ11" s="188"/>
      <c r="LIR11" s="188"/>
      <c r="LIS11" s="188"/>
      <c r="LIT11" s="188"/>
      <c r="LIU11" s="188"/>
      <c r="LIV11" s="188"/>
      <c r="LIW11" s="188"/>
      <c r="LIX11" s="188"/>
      <c r="LIY11" s="188"/>
      <c r="LIZ11" s="188"/>
      <c r="LJA11" s="188"/>
      <c r="LJB11" s="188"/>
      <c r="LJC11" s="188"/>
      <c r="LJD11" s="188"/>
      <c r="LJE11" s="188"/>
      <c r="LJF11" s="188"/>
      <c r="LJG11" s="188"/>
      <c r="LJH11" s="188"/>
      <c r="LJI11" s="188"/>
      <c r="LJJ11" s="188"/>
      <c r="LJK11" s="188"/>
      <c r="LJL11" s="188"/>
      <c r="LJM11" s="188"/>
      <c r="LJN11" s="188"/>
      <c r="LJO11" s="188"/>
      <c r="LJP11" s="188"/>
      <c r="LJQ11" s="188"/>
      <c r="LJR11" s="188"/>
      <c r="LJS11" s="188"/>
      <c r="LJT11" s="188"/>
      <c r="LJU11" s="188"/>
      <c r="LJV11" s="188"/>
      <c r="LJW11" s="188"/>
      <c r="LJX11" s="188"/>
      <c r="LJY11" s="188"/>
      <c r="LJZ11" s="188"/>
      <c r="LKA11" s="188"/>
      <c r="LKB11" s="188"/>
      <c r="LKC11" s="188"/>
      <c r="LKD11" s="188"/>
      <c r="LKE11" s="188"/>
      <c r="LKF11" s="188"/>
      <c r="LKG11" s="188"/>
      <c r="LKH11" s="188"/>
      <c r="LKI11" s="188"/>
      <c r="LKJ11" s="188"/>
      <c r="LKK11" s="188"/>
      <c r="LKL11" s="188"/>
      <c r="LKM11" s="188"/>
      <c r="LKN11" s="188"/>
      <c r="LKO11" s="188"/>
      <c r="LKP11" s="188"/>
      <c r="LKQ11" s="188"/>
      <c r="LKR11" s="188"/>
      <c r="LKS11" s="188"/>
      <c r="LKT11" s="188"/>
      <c r="LKU11" s="188"/>
      <c r="LKV11" s="188"/>
      <c r="LKW11" s="188"/>
      <c r="LKX11" s="188"/>
      <c r="LKY11" s="188"/>
      <c r="LKZ11" s="188"/>
      <c r="LLA11" s="188"/>
      <c r="LLB11" s="188"/>
      <c r="LLC11" s="188"/>
      <c r="LLD11" s="188"/>
      <c r="LLE11" s="188"/>
      <c r="LLF11" s="188"/>
      <c r="LLG11" s="188"/>
      <c r="LLH11" s="188"/>
      <c r="LLI11" s="188"/>
      <c r="LLJ11" s="188"/>
      <c r="LLK11" s="188"/>
      <c r="LLL11" s="188"/>
      <c r="LLM11" s="188"/>
      <c r="LLN11" s="188"/>
      <c r="LLO11" s="188"/>
      <c r="LLP11" s="188"/>
      <c r="LLQ11" s="188"/>
      <c r="LLR11" s="188"/>
      <c r="LLS11" s="188"/>
      <c r="LLT11" s="188"/>
      <c r="LLU11" s="188"/>
      <c r="LLV11" s="188"/>
      <c r="LLW11" s="188"/>
      <c r="LLX11" s="188"/>
      <c r="LLY11" s="188"/>
      <c r="LLZ11" s="188"/>
      <c r="LMA11" s="188"/>
      <c r="LMB11" s="188"/>
      <c r="LMC11" s="188"/>
      <c r="LMD11" s="188"/>
      <c r="LME11" s="188"/>
      <c r="LMF11" s="188"/>
      <c r="LMG11" s="188"/>
      <c r="LMH11" s="188"/>
      <c r="LMI11" s="188"/>
      <c r="LMJ11" s="188"/>
      <c r="LMK11" s="188"/>
      <c r="LML11" s="188"/>
      <c r="LMM11" s="188"/>
      <c r="LMN11" s="188"/>
      <c r="LMO11" s="188"/>
      <c r="LMP11" s="188"/>
      <c r="LMQ11" s="188"/>
      <c r="LMR11" s="188"/>
      <c r="LMS11" s="188"/>
      <c r="LMT11" s="188"/>
      <c r="LMU11" s="188"/>
      <c r="LMV11" s="188"/>
      <c r="LMW11" s="188"/>
      <c r="LMX11" s="188"/>
      <c r="LMY11" s="188"/>
      <c r="LMZ11" s="188"/>
      <c r="LNA11" s="188"/>
      <c r="LNB11" s="188"/>
      <c r="LNC11" s="188"/>
      <c r="LND11" s="188"/>
      <c r="LNE11" s="188"/>
      <c r="LNF11" s="188"/>
      <c r="LNG11" s="188"/>
      <c r="LNH11" s="188"/>
      <c r="LNI11" s="188"/>
      <c r="LNJ11" s="188"/>
      <c r="LNK11" s="188"/>
      <c r="LNL11" s="188"/>
      <c r="LNM11" s="188"/>
      <c r="LNN11" s="188"/>
      <c r="LNO11" s="188"/>
      <c r="LNP11" s="188"/>
      <c r="LNQ11" s="188"/>
      <c r="LNR11" s="188"/>
      <c r="LNS11" s="188"/>
      <c r="LNT11" s="188"/>
      <c r="LNU11" s="188"/>
      <c r="LNV11" s="188"/>
      <c r="LNW11" s="188"/>
      <c r="LNX11" s="188"/>
      <c r="LNY11" s="188"/>
      <c r="LNZ11" s="188"/>
      <c r="LOA11" s="188"/>
      <c r="LOB11" s="188"/>
      <c r="LOC11" s="188"/>
      <c r="LOD11" s="188"/>
      <c r="LOE11" s="188"/>
      <c r="LOF11" s="188"/>
      <c r="LOG11" s="188"/>
      <c r="LOH11" s="188"/>
      <c r="LOI11" s="188"/>
      <c r="LOJ11" s="188"/>
      <c r="LOK11" s="188"/>
      <c r="LOL11" s="188"/>
      <c r="LOM11" s="188"/>
      <c r="LON11" s="188"/>
      <c r="LOO11" s="188"/>
      <c r="LOP11" s="188"/>
      <c r="LOQ11" s="188"/>
      <c r="LOR11" s="188"/>
      <c r="LOS11" s="188"/>
      <c r="LOT11" s="188"/>
      <c r="LOU11" s="188"/>
      <c r="LOV11" s="188"/>
      <c r="LOW11" s="188"/>
      <c r="LOX11" s="188"/>
      <c r="LOY11" s="188"/>
      <c r="LOZ11" s="188"/>
      <c r="LPA11" s="188"/>
      <c r="LPB11" s="188"/>
      <c r="LPC11" s="188"/>
      <c r="LPD11" s="188"/>
      <c r="LPE11" s="188"/>
      <c r="LPF11" s="188"/>
      <c r="LPG11" s="188"/>
      <c r="LPH11" s="188"/>
      <c r="LPI11" s="188"/>
      <c r="LPJ11" s="188"/>
      <c r="LPK11" s="188"/>
      <c r="LPL11" s="188"/>
      <c r="LPM11" s="188"/>
      <c r="LPN11" s="188"/>
      <c r="LPO11" s="188"/>
      <c r="LPP11" s="188"/>
      <c r="LPQ11" s="188"/>
      <c r="LPR11" s="188"/>
      <c r="LPS11" s="188"/>
      <c r="LPT11" s="188"/>
      <c r="LPU11" s="188"/>
      <c r="LPV11" s="188"/>
      <c r="LPW11" s="188"/>
      <c r="LPX11" s="188"/>
      <c r="LPY11" s="188"/>
      <c r="LPZ11" s="188"/>
      <c r="LQA11" s="188"/>
      <c r="LQB11" s="188"/>
      <c r="LQC11" s="188"/>
      <c r="LQD11" s="188"/>
      <c r="LQE11" s="188"/>
      <c r="LQF11" s="188"/>
      <c r="LQG11" s="188"/>
      <c r="LQH11" s="188"/>
      <c r="LQI11" s="188"/>
      <c r="LQJ11" s="188"/>
      <c r="LQK11" s="188"/>
      <c r="LQL11" s="188"/>
      <c r="LQM11" s="188"/>
      <c r="LQN11" s="188"/>
      <c r="LQO11" s="188"/>
      <c r="LQP11" s="188"/>
      <c r="LQQ11" s="188"/>
      <c r="LQR11" s="188"/>
      <c r="LQS11" s="188"/>
      <c r="LQT11" s="188"/>
      <c r="LQU11" s="188"/>
      <c r="LQV11" s="188"/>
      <c r="LQW11" s="188"/>
      <c r="LQX11" s="188"/>
      <c r="LQY11" s="188"/>
      <c r="LQZ11" s="188"/>
      <c r="LRA11" s="188"/>
      <c r="LRB11" s="188"/>
      <c r="LRC11" s="188"/>
      <c r="LRD11" s="188"/>
      <c r="LRE11" s="188"/>
      <c r="LRF11" s="188"/>
      <c r="LRG11" s="188"/>
      <c r="LRH11" s="188"/>
      <c r="LRI11" s="188"/>
      <c r="LRJ11" s="188"/>
      <c r="LRK11" s="188"/>
      <c r="LRL11" s="188"/>
      <c r="LRM11" s="188"/>
      <c r="LRN11" s="188"/>
      <c r="LRO11" s="188"/>
      <c r="LRP11" s="188"/>
      <c r="LRQ11" s="188"/>
      <c r="LRR11" s="188"/>
      <c r="LRS11" s="188"/>
      <c r="LRT11" s="188"/>
      <c r="LRU11" s="188"/>
      <c r="LRV11" s="188"/>
      <c r="LRW11" s="188"/>
      <c r="LRX11" s="188"/>
      <c r="LRY11" s="188"/>
      <c r="LRZ11" s="188"/>
      <c r="LSA11" s="188"/>
      <c r="LSB11" s="188"/>
      <c r="LSC11" s="188"/>
      <c r="LSD11" s="188"/>
      <c r="LSE11" s="188"/>
      <c r="LSF11" s="188"/>
      <c r="LSG11" s="188"/>
      <c r="LSH11" s="188"/>
      <c r="LSI11" s="188"/>
      <c r="LSJ11" s="188"/>
      <c r="LSK11" s="188"/>
      <c r="LSL11" s="188"/>
      <c r="LSM11" s="188"/>
      <c r="LSN11" s="188"/>
      <c r="LSO11" s="188"/>
      <c r="LSP11" s="188"/>
      <c r="LSQ11" s="188"/>
      <c r="LSR11" s="188"/>
      <c r="LSS11" s="188"/>
      <c r="LST11" s="188"/>
      <c r="LSU11" s="188"/>
      <c r="LSV11" s="188"/>
      <c r="LSW11" s="188"/>
      <c r="LSX11" s="188"/>
      <c r="LSY11" s="188"/>
      <c r="LSZ11" s="188"/>
      <c r="LTA11" s="188"/>
      <c r="LTB11" s="188"/>
      <c r="LTC11" s="188"/>
      <c r="LTD11" s="188"/>
      <c r="LTE11" s="188"/>
      <c r="LTF11" s="188"/>
      <c r="LTG11" s="188"/>
      <c r="LTH11" s="188"/>
      <c r="LTI11" s="188"/>
      <c r="LTJ11" s="188"/>
      <c r="LTK11" s="188"/>
      <c r="LTL11" s="188"/>
      <c r="LTM11" s="188"/>
      <c r="LTN11" s="188"/>
      <c r="LTO11" s="188"/>
      <c r="LTP11" s="188"/>
      <c r="LTQ11" s="188"/>
      <c r="LTR11" s="188"/>
      <c r="LTS11" s="188"/>
      <c r="LTT11" s="188"/>
      <c r="LTU11" s="188"/>
      <c r="LTV11" s="188"/>
      <c r="LTW11" s="188"/>
      <c r="LTX11" s="188"/>
      <c r="LTY11" s="188"/>
      <c r="LTZ11" s="188"/>
      <c r="LUA11" s="188"/>
      <c r="LUB11" s="188"/>
      <c r="LUC11" s="188"/>
      <c r="LUD11" s="188"/>
      <c r="LUE11" s="188"/>
      <c r="LUF11" s="188"/>
      <c r="LUG11" s="188"/>
      <c r="LUH11" s="188"/>
      <c r="LUI11" s="188"/>
      <c r="LUJ11" s="188"/>
      <c r="LUK11" s="188"/>
      <c r="LUL11" s="188"/>
      <c r="LUM11" s="188"/>
      <c r="LUN11" s="188"/>
      <c r="LUO11" s="188"/>
      <c r="LUP11" s="188"/>
      <c r="LUQ11" s="188"/>
      <c r="LUR11" s="188"/>
      <c r="LUS11" s="188"/>
      <c r="LUT11" s="188"/>
      <c r="LUU11" s="188"/>
      <c r="LUV11" s="188"/>
      <c r="LUW11" s="188"/>
      <c r="LUX11" s="188"/>
      <c r="LUY11" s="188"/>
      <c r="LUZ11" s="188"/>
      <c r="LVA11" s="188"/>
      <c r="LVB11" s="188"/>
      <c r="LVC11" s="188"/>
      <c r="LVD11" s="188"/>
      <c r="LVE11" s="188"/>
      <c r="LVF11" s="188"/>
      <c r="LVG11" s="188"/>
      <c r="LVH11" s="188"/>
      <c r="LVI11" s="188"/>
      <c r="LVJ11" s="188"/>
      <c r="LVK11" s="188"/>
      <c r="LVL11" s="188"/>
      <c r="LVM11" s="188"/>
      <c r="LVN11" s="188"/>
      <c r="LVO11" s="188"/>
      <c r="LVP11" s="188"/>
      <c r="LVQ11" s="188"/>
      <c r="LVR11" s="188"/>
      <c r="LVS11" s="188"/>
      <c r="LVT11" s="188"/>
      <c r="LVU11" s="188"/>
      <c r="LVV11" s="188"/>
      <c r="LVW11" s="188"/>
      <c r="LVX11" s="188"/>
      <c r="LVY11" s="188"/>
      <c r="LVZ11" s="188"/>
      <c r="LWA11" s="188"/>
      <c r="LWB11" s="188"/>
      <c r="LWC11" s="188"/>
      <c r="LWD11" s="188"/>
      <c r="LWE11" s="188"/>
      <c r="LWF11" s="188"/>
      <c r="LWG11" s="188"/>
      <c r="LWH11" s="188"/>
      <c r="LWI11" s="188"/>
      <c r="LWJ11" s="188"/>
      <c r="LWK11" s="188"/>
      <c r="LWL11" s="188"/>
      <c r="LWM11" s="188"/>
      <c r="LWN11" s="188"/>
      <c r="LWO11" s="188"/>
      <c r="LWP11" s="188"/>
      <c r="LWQ11" s="188"/>
      <c r="LWR11" s="188"/>
      <c r="LWS11" s="188"/>
      <c r="LWT11" s="188"/>
      <c r="LWU11" s="188"/>
      <c r="LWV11" s="188"/>
      <c r="LWW11" s="188"/>
      <c r="LWX11" s="188"/>
      <c r="LWY11" s="188"/>
      <c r="LWZ11" s="188"/>
      <c r="LXA11" s="188"/>
      <c r="LXB11" s="188"/>
      <c r="LXC11" s="188"/>
      <c r="LXD11" s="188"/>
      <c r="LXE11" s="188"/>
      <c r="LXF11" s="188"/>
      <c r="LXG11" s="188"/>
      <c r="LXH11" s="188"/>
      <c r="LXI11" s="188"/>
      <c r="LXJ11" s="188"/>
      <c r="LXK11" s="188"/>
      <c r="LXL11" s="188"/>
      <c r="LXM11" s="188"/>
      <c r="LXN11" s="188"/>
      <c r="LXO11" s="188"/>
      <c r="LXP11" s="188"/>
      <c r="LXQ11" s="188"/>
      <c r="LXR11" s="188"/>
      <c r="LXS11" s="188"/>
      <c r="LXT11" s="188"/>
      <c r="LXU11" s="188"/>
      <c r="LXV11" s="188"/>
      <c r="LXW11" s="188"/>
      <c r="LXX11" s="188"/>
      <c r="LXY11" s="188"/>
      <c r="LXZ11" s="188"/>
      <c r="LYA11" s="188"/>
      <c r="LYB11" s="188"/>
      <c r="LYC11" s="188"/>
      <c r="LYD11" s="188"/>
      <c r="LYE11" s="188"/>
      <c r="LYF11" s="188"/>
      <c r="LYG11" s="188"/>
      <c r="LYH11" s="188"/>
      <c r="LYI11" s="188"/>
      <c r="LYJ11" s="188"/>
      <c r="LYK11" s="188"/>
      <c r="LYL11" s="188"/>
      <c r="LYM11" s="188"/>
      <c r="LYN11" s="188"/>
      <c r="LYO11" s="188"/>
      <c r="LYP11" s="188"/>
      <c r="LYQ11" s="188"/>
      <c r="LYR11" s="188"/>
      <c r="LYS11" s="188"/>
      <c r="LYT11" s="188"/>
      <c r="LYU11" s="188"/>
      <c r="LYV11" s="188"/>
      <c r="LYW11" s="188"/>
      <c r="LYX11" s="188"/>
      <c r="LYY11" s="188"/>
      <c r="LYZ11" s="188"/>
      <c r="LZA11" s="188"/>
      <c r="LZB11" s="188"/>
      <c r="LZC11" s="188"/>
      <c r="LZD11" s="188"/>
      <c r="LZE11" s="188"/>
      <c r="LZF11" s="188"/>
      <c r="LZG11" s="188"/>
      <c r="LZH11" s="188"/>
      <c r="LZI11" s="188"/>
      <c r="LZJ11" s="188"/>
      <c r="LZK11" s="188"/>
      <c r="LZL11" s="188"/>
      <c r="LZM11" s="188"/>
      <c r="LZN11" s="188"/>
      <c r="LZO11" s="188"/>
      <c r="LZP11" s="188"/>
      <c r="LZQ11" s="188"/>
      <c r="LZR11" s="188"/>
      <c r="LZS11" s="188"/>
      <c r="LZT11" s="188"/>
      <c r="LZU11" s="188"/>
      <c r="LZV11" s="188"/>
      <c r="LZW11" s="188"/>
      <c r="LZX11" s="188"/>
      <c r="LZY11" s="188"/>
      <c r="LZZ11" s="188"/>
      <c r="MAA11" s="188"/>
      <c r="MAB11" s="188"/>
      <c r="MAC11" s="188"/>
      <c r="MAD11" s="188"/>
      <c r="MAE11" s="188"/>
      <c r="MAF11" s="188"/>
      <c r="MAG11" s="188"/>
      <c r="MAH11" s="188"/>
      <c r="MAI11" s="188"/>
      <c r="MAJ11" s="188"/>
      <c r="MAK11" s="188"/>
      <c r="MAL11" s="188"/>
      <c r="MAM11" s="188"/>
      <c r="MAN11" s="188"/>
      <c r="MAO11" s="188"/>
      <c r="MAP11" s="188"/>
      <c r="MAQ11" s="188"/>
      <c r="MAR11" s="188"/>
      <c r="MAS11" s="188"/>
      <c r="MAT11" s="188"/>
      <c r="MAU11" s="188"/>
      <c r="MAV11" s="188"/>
      <c r="MAW11" s="188"/>
      <c r="MAX11" s="188"/>
      <c r="MAY11" s="188"/>
      <c r="MAZ11" s="188"/>
      <c r="MBA11" s="188"/>
      <c r="MBB11" s="188"/>
      <c r="MBC11" s="188"/>
      <c r="MBD11" s="188"/>
      <c r="MBE11" s="188"/>
      <c r="MBF11" s="188"/>
      <c r="MBG11" s="188"/>
      <c r="MBH11" s="188"/>
      <c r="MBI11" s="188"/>
      <c r="MBJ11" s="188"/>
      <c r="MBK11" s="188"/>
      <c r="MBL11" s="188"/>
      <c r="MBM11" s="188"/>
      <c r="MBN11" s="188"/>
      <c r="MBO11" s="188"/>
      <c r="MBP11" s="188"/>
      <c r="MBQ11" s="188"/>
      <c r="MBR11" s="188"/>
      <c r="MBS11" s="188"/>
      <c r="MBT11" s="188"/>
      <c r="MBU11" s="188"/>
      <c r="MBV11" s="188"/>
      <c r="MBW11" s="188"/>
      <c r="MBX11" s="188"/>
      <c r="MBY11" s="188"/>
      <c r="MBZ11" s="188"/>
      <c r="MCA11" s="188"/>
      <c r="MCB11" s="188"/>
      <c r="MCC11" s="188"/>
      <c r="MCD11" s="188"/>
      <c r="MCE11" s="188"/>
      <c r="MCF11" s="188"/>
      <c r="MCG11" s="188"/>
      <c r="MCH11" s="188"/>
      <c r="MCI11" s="188"/>
      <c r="MCJ11" s="188"/>
      <c r="MCK11" s="188"/>
      <c r="MCL11" s="188"/>
      <c r="MCM11" s="188"/>
      <c r="MCN11" s="188"/>
      <c r="MCO11" s="188"/>
      <c r="MCP11" s="188"/>
      <c r="MCQ11" s="188"/>
      <c r="MCR11" s="188"/>
      <c r="MCS11" s="188"/>
      <c r="MCT11" s="188"/>
      <c r="MCU11" s="188"/>
      <c r="MCV11" s="188"/>
      <c r="MCW11" s="188"/>
      <c r="MCX11" s="188"/>
      <c r="MCY11" s="188"/>
      <c r="MCZ11" s="188"/>
      <c r="MDA11" s="188"/>
      <c r="MDB11" s="188"/>
      <c r="MDC11" s="188"/>
      <c r="MDD11" s="188"/>
      <c r="MDE11" s="188"/>
      <c r="MDF11" s="188"/>
      <c r="MDG11" s="188"/>
      <c r="MDH11" s="188"/>
      <c r="MDI11" s="188"/>
      <c r="MDJ11" s="188"/>
      <c r="MDK11" s="188"/>
      <c r="MDL11" s="188"/>
      <c r="MDM11" s="188"/>
      <c r="MDN11" s="188"/>
      <c r="MDO11" s="188"/>
      <c r="MDP11" s="188"/>
      <c r="MDQ11" s="188"/>
      <c r="MDR11" s="188"/>
      <c r="MDS11" s="188"/>
      <c r="MDT11" s="188"/>
      <c r="MDU11" s="188"/>
      <c r="MDV11" s="188"/>
      <c r="MDW11" s="188"/>
      <c r="MDX11" s="188"/>
      <c r="MDY11" s="188"/>
      <c r="MDZ11" s="188"/>
      <c r="MEA11" s="188"/>
      <c r="MEB11" s="188"/>
      <c r="MEC11" s="188"/>
      <c r="MED11" s="188"/>
      <c r="MEE11" s="188"/>
      <c r="MEF11" s="188"/>
      <c r="MEG11" s="188"/>
      <c r="MEH11" s="188"/>
      <c r="MEI11" s="188"/>
      <c r="MEJ11" s="188"/>
      <c r="MEK11" s="188"/>
      <c r="MEL11" s="188"/>
      <c r="MEM11" s="188"/>
      <c r="MEN11" s="188"/>
      <c r="MEO11" s="188"/>
      <c r="MEP11" s="188"/>
      <c r="MEQ11" s="188"/>
      <c r="MER11" s="188"/>
      <c r="MES11" s="188"/>
      <c r="MET11" s="188"/>
      <c r="MEU11" s="188"/>
      <c r="MEV11" s="188"/>
      <c r="MEW11" s="188"/>
      <c r="MEX11" s="188"/>
      <c r="MEY11" s="188"/>
      <c r="MEZ11" s="188"/>
      <c r="MFA11" s="188"/>
      <c r="MFB11" s="188"/>
      <c r="MFC11" s="188"/>
      <c r="MFD11" s="188"/>
      <c r="MFE11" s="188"/>
      <c r="MFF11" s="188"/>
      <c r="MFG11" s="188"/>
      <c r="MFH11" s="188"/>
      <c r="MFI11" s="188"/>
      <c r="MFJ11" s="188"/>
      <c r="MFK11" s="188"/>
      <c r="MFL11" s="188"/>
      <c r="MFM11" s="188"/>
      <c r="MFN11" s="188"/>
      <c r="MFO11" s="188"/>
      <c r="MFP11" s="188"/>
      <c r="MFQ11" s="188"/>
      <c r="MFR11" s="188"/>
      <c r="MFS11" s="188"/>
      <c r="MFT11" s="188"/>
      <c r="MFU11" s="188"/>
      <c r="MFV11" s="188"/>
      <c r="MFW11" s="188"/>
      <c r="MFX11" s="188"/>
      <c r="MFY11" s="188"/>
      <c r="MFZ11" s="188"/>
      <c r="MGA11" s="188"/>
      <c r="MGB11" s="188"/>
      <c r="MGC11" s="188"/>
      <c r="MGD11" s="188"/>
      <c r="MGE11" s="188"/>
      <c r="MGF11" s="188"/>
      <c r="MGG11" s="188"/>
      <c r="MGH11" s="188"/>
      <c r="MGI11" s="188"/>
      <c r="MGJ11" s="188"/>
      <c r="MGK11" s="188"/>
      <c r="MGL11" s="188"/>
      <c r="MGM11" s="188"/>
      <c r="MGN11" s="188"/>
      <c r="MGO11" s="188"/>
      <c r="MGP11" s="188"/>
      <c r="MGQ11" s="188"/>
      <c r="MGR11" s="188"/>
      <c r="MGS11" s="188"/>
      <c r="MGT11" s="188"/>
      <c r="MGU11" s="188"/>
      <c r="MGV11" s="188"/>
      <c r="MGW11" s="188"/>
      <c r="MGX11" s="188"/>
      <c r="MGY11" s="188"/>
      <c r="MGZ11" s="188"/>
      <c r="MHA11" s="188"/>
      <c r="MHB11" s="188"/>
      <c r="MHC11" s="188"/>
      <c r="MHD11" s="188"/>
      <c r="MHE11" s="188"/>
      <c r="MHF11" s="188"/>
      <c r="MHG11" s="188"/>
      <c r="MHH11" s="188"/>
      <c r="MHI11" s="188"/>
      <c r="MHJ11" s="188"/>
      <c r="MHK11" s="188"/>
      <c r="MHL11" s="188"/>
      <c r="MHM11" s="188"/>
      <c r="MHN11" s="188"/>
      <c r="MHO11" s="188"/>
      <c r="MHP11" s="188"/>
      <c r="MHQ11" s="188"/>
      <c r="MHR11" s="188"/>
      <c r="MHS11" s="188"/>
      <c r="MHT11" s="188"/>
      <c r="MHU11" s="188"/>
      <c r="MHV11" s="188"/>
      <c r="MHW11" s="188"/>
      <c r="MHX11" s="188"/>
      <c r="MHY11" s="188"/>
      <c r="MHZ11" s="188"/>
      <c r="MIA11" s="188"/>
      <c r="MIB11" s="188"/>
      <c r="MIC11" s="188"/>
      <c r="MID11" s="188"/>
      <c r="MIE11" s="188"/>
      <c r="MIF11" s="188"/>
      <c r="MIG11" s="188"/>
      <c r="MIH11" s="188"/>
      <c r="MII11" s="188"/>
      <c r="MIJ11" s="188"/>
      <c r="MIK11" s="188"/>
      <c r="MIL11" s="188"/>
      <c r="MIM11" s="188"/>
      <c r="MIN11" s="188"/>
      <c r="MIO11" s="188"/>
      <c r="MIP11" s="188"/>
      <c r="MIQ11" s="188"/>
      <c r="MIR11" s="188"/>
      <c r="MIS11" s="188"/>
      <c r="MIT11" s="188"/>
      <c r="MIU11" s="188"/>
      <c r="MIV11" s="188"/>
      <c r="MIW11" s="188"/>
      <c r="MIX11" s="188"/>
      <c r="MIY11" s="188"/>
      <c r="MIZ11" s="188"/>
      <c r="MJA11" s="188"/>
      <c r="MJB11" s="188"/>
      <c r="MJC11" s="188"/>
      <c r="MJD11" s="188"/>
      <c r="MJE11" s="188"/>
      <c r="MJF11" s="188"/>
      <c r="MJG11" s="188"/>
      <c r="MJH11" s="188"/>
      <c r="MJI11" s="188"/>
      <c r="MJJ11" s="188"/>
      <c r="MJK11" s="188"/>
      <c r="MJL11" s="188"/>
      <c r="MJM11" s="188"/>
      <c r="MJN11" s="188"/>
      <c r="MJO11" s="188"/>
      <c r="MJP11" s="188"/>
      <c r="MJQ11" s="188"/>
      <c r="MJR11" s="188"/>
      <c r="MJS11" s="188"/>
      <c r="MJT11" s="188"/>
      <c r="MJU11" s="188"/>
      <c r="MJV11" s="188"/>
      <c r="MJW11" s="188"/>
      <c r="MJX11" s="188"/>
      <c r="MJY11" s="188"/>
      <c r="MJZ11" s="188"/>
      <c r="MKA11" s="188"/>
      <c r="MKB11" s="188"/>
      <c r="MKC11" s="188"/>
      <c r="MKD11" s="188"/>
      <c r="MKE11" s="188"/>
      <c r="MKF11" s="188"/>
      <c r="MKG11" s="188"/>
      <c r="MKH11" s="188"/>
      <c r="MKI11" s="188"/>
      <c r="MKJ11" s="188"/>
      <c r="MKK11" s="188"/>
      <c r="MKL11" s="188"/>
      <c r="MKM11" s="188"/>
      <c r="MKN11" s="188"/>
      <c r="MKO11" s="188"/>
      <c r="MKP11" s="188"/>
      <c r="MKQ11" s="188"/>
      <c r="MKR11" s="188"/>
      <c r="MKS11" s="188"/>
      <c r="MKT11" s="188"/>
      <c r="MKU11" s="188"/>
      <c r="MKV11" s="188"/>
      <c r="MKW11" s="188"/>
      <c r="MKX11" s="188"/>
      <c r="MKY11" s="188"/>
      <c r="MKZ11" s="188"/>
      <c r="MLA11" s="188"/>
      <c r="MLB11" s="188"/>
      <c r="MLC11" s="188"/>
      <c r="MLD11" s="188"/>
      <c r="MLE11" s="188"/>
      <c r="MLF11" s="188"/>
      <c r="MLG11" s="188"/>
      <c r="MLH11" s="188"/>
      <c r="MLI11" s="188"/>
      <c r="MLJ11" s="188"/>
      <c r="MLK11" s="188"/>
      <c r="MLL11" s="188"/>
      <c r="MLM11" s="188"/>
      <c r="MLN11" s="188"/>
      <c r="MLO11" s="188"/>
      <c r="MLP11" s="188"/>
      <c r="MLQ11" s="188"/>
      <c r="MLR11" s="188"/>
      <c r="MLS11" s="188"/>
      <c r="MLT11" s="188"/>
      <c r="MLU11" s="188"/>
      <c r="MLV11" s="188"/>
      <c r="MLW11" s="188"/>
      <c r="MLX11" s="188"/>
      <c r="MLY11" s="188"/>
      <c r="MLZ11" s="188"/>
      <c r="MMA11" s="188"/>
      <c r="MMB11" s="188"/>
      <c r="MMC11" s="188"/>
      <c r="MMD11" s="188"/>
      <c r="MME11" s="188"/>
      <c r="MMF11" s="188"/>
      <c r="MMG11" s="188"/>
      <c r="MMH11" s="188"/>
      <c r="MMI11" s="188"/>
      <c r="MMJ11" s="188"/>
      <c r="MMK11" s="188"/>
      <c r="MML11" s="188"/>
      <c r="MMM11" s="188"/>
      <c r="MMN11" s="188"/>
      <c r="MMO11" s="188"/>
      <c r="MMP11" s="188"/>
      <c r="MMQ11" s="188"/>
      <c r="MMR11" s="188"/>
      <c r="MMS11" s="188"/>
      <c r="MMT11" s="188"/>
      <c r="MMU11" s="188"/>
      <c r="MMV11" s="188"/>
      <c r="MMW11" s="188"/>
      <c r="MMX11" s="188"/>
      <c r="MMY11" s="188"/>
      <c r="MMZ11" s="188"/>
      <c r="MNA11" s="188"/>
      <c r="MNB11" s="188"/>
      <c r="MNC11" s="188"/>
      <c r="MND11" s="188"/>
      <c r="MNE11" s="188"/>
      <c r="MNF11" s="188"/>
      <c r="MNG11" s="188"/>
      <c r="MNH11" s="188"/>
      <c r="MNI11" s="188"/>
      <c r="MNJ11" s="188"/>
      <c r="MNK11" s="188"/>
      <c r="MNL11" s="188"/>
      <c r="MNM11" s="188"/>
      <c r="MNN11" s="188"/>
      <c r="MNO11" s="188"/>
      <c r="MNP11" s="188"/>
      <c r="MNQ11" s="188"/>
      <c r="MNR11" s="188"/>
      <c r="MNS11" s="188"/>
      <c r="MNT11" s="188"/>
      <c r="MNU11" s="188"/>
      <c r="MNV11" s="188"/>
      <c r="MNW11" s="188"/>
      <c r="MNX11" s="188"/>
      <c r="MNY11" s="188"/>
      <c r="MNZ11" s="188"/>
      <c r="MOA11" s="188"/>
      <c r="MOB11" s="188"/>
      <c r="MOC11" s="188"/>
      <c r="MOD11" s="188"/>
      <c r="MOE11" s="188"/>
      <c r="MOF11" s="188"/>
      <c r="MOG11" s="188"/>
      <c r="MOH11" s="188"/>
      <c r="MOI11" s="188"/>
      <c r="MOJ11" s="188"/>
      <c r="MOK11" s="188"/>
      <c r="MOL11" s="188"/>
      <c r="MOM11" s="188"/>
      <c r="MON11" s="188"/>
      <c r="MOO11" s="188"/>
      <c r="MOP11" s="188"/>
      <c r="MOQ11" s="188"/>
      <c r="MOR11" s="188"/>
      <c r="MOS11" s="188"/>
      <c r="MOT11" s="188"/>
      <c r="MOU11" s="188"/>
      <c r="MOV11" s="188"/>
      <c r="MOW11" s="188"/>
      <c r="MOX11" s="188"/>
      <c r="MOY11" s="188"/>
      <c r="MOZ11" s="188"/>
      <c r="MPA11" s="188"/>
      <c r="MPB11" s="188"/>
      <c r="MPC11" s="188"/>
      <c r="MPD11" s="188"/>
      <c r="MPE11" s="188"/>
      <c r="MPF11" s="188"/>
      <c r="MPG11" s="188"/>
      <c r="MPH11" s="188"/>
      <c r="MPI11" s="188"/>
      <c r="MPJ11" s="188"/>
      <c r="MPK11" s="188"/>
      <c r="MPL11" s="188"/>
      <c r="MPM11" s="188"/>
      <c r="MPN11" s="188"/>
      <c r="MPO11" s="188"/>
      <c r="MPP11" s="188"/>
      <c r="MPQ11" s="188"/>
      <c r="MPR11" s="188"/>
      <c r="MPS11" s="188"/>
      <c r="MPT11" s="188"/>
      <c r="MPU11" s="188"/>
      <c r="MPV11" s="188"/>
      <c r="MPW11" s="188"/>
      <c r="MPX11" s="188"/>
      <c r="MPY11" s="188"/>
      <c r="MPZ11" s="188"/>
      <c r="MQA11" s="188"/>
      <c r="MQB11" s="188"/>
      <c r="MQC11" s="188"/>
      <c r="MQD11" s="188"/>
      <c r="MQE11" s="188"/>
      <c r="MQF11" s="188"/>
      <c r="MQG11" s="188"/>
      <c r="MQH11" s="188"/>
      <c r="MQI11" s="188"/>
      <c r="MQJ11" s="188"/>
      <c r="MQK11" s="188"/>
      <c r="MQL11" s="188"/>
      <c r="MQM11" s="188"/>
      <c r="MQN11" s="188"/>
      <c r="MQO11" s="188"/>
      <c r="MQP11" s="188"/>
      <c r="MQQ11" s="188"/>
      <c r="MQR11" s="188"/>
      <c r="MQS11" s="188"/>
      <c r="MQT11" s="188"/>
      <c r="MQU11" s="188"/>
      <c r="MQV11" s="188"/>
      <c r="MQW11" s="188"/>
      <c r="MQX11" s="188"/>
      <c r="MQY11" s="188"/>
      <c r="MQZ11" s="188"/>
      <c r="MRA11" s="188"/>
      <c r="MRB11" s="188"/>
      <c r="MRC11" s="188"/>
      <c r="MRD11" s="188"/>
      <c r="MRE11" s="188"/>
      <c r="MRF11" s="188"/>
      <c r="MRG11" s="188"/>
      <c r="MRH11" s="188"/>
      <c r="MRI11" s="188"/>
      <c r="MRJ11" s="188"/>
      <c r="MRK11" s="188"/>
      <c r="MRL11" s="188"/>
      <c r="MRM11" s="188"/>
      <c r="MRN11" s="188"/>
      <c r="MRO11" s="188"/>
      <c r="MRP11" s="188"/>
      <c r="MRQ11" s="188"/>
      <c r="MRR11" s="188"/>
      <c r="MRS11" s="188"/>
      <c r="MRT11" s="188"/>
      <c r="MRU11" s="188"/>
      <c r="MRV11" s="188"/>
      <c r="MRW11" s="188"/>
      <c r="MRX11" s="188"/>
      <c r="MRY11" s="188"/>
      <c r="MRZ11" s="188"/>
      <c r="MSA11" s="188"/>
      <c r="MSB11" s="188"/>
      <c r="MSC11" s="188"/>
      <c r="MSD11" s="188"/>
      <c r="MSE11" s="188"/>
      <c r="MSF11" s="188"/>
      <c r="MSG11" s="188"/>
      <c r="MSH11" s="188"/>
      <c r="MSI11" s="188"/>
      <c r="MSJ11" s="188"/>
      <c r="MSK11" s="188"/>
      <c r="MSL11" s="188"/>
      <c r="MSM11" s="188"/>
      <c r="MSN11" s="188"/>
      <c r="MSO11" s="188"/>
      <c r="MSP11" s="188"/>
      <c r="MSQ11" s="188"/>
      <c r="MSR11" s="188"/>
      <c r="MSS11" s="188"/>
      <c r="MST11" s="188"/>
      <c r="MSU11" s="188"/>
      <c r="MSV11" s="188"/>
      <c r="MSW11" s="188"/>
      <c r="MSX11" s="188"/>
      <c r="MSY11" s="188"/>
      <c r="MSZ11" s="188"/>
      <c r="MTA11" s="188"/>
      <c r="MTB11" s="188"/>
      <c r="MTC11" s="188"/>
      <c r="MTD11" s="188"/>
      <c r="MTE11" s="188"/>
      <c r="MTF11" s="188"/>
      <c r="MTG11" s="188"/>
      <c r="MTH11" s="188"/>
      <c r="MTI11" s="188"/>
      <c r="MTJ11" s="188"/>
      <c r="MTK11" s="188"/>
      <c r="MTL11" s="188"/>
      <c r="MTM11" s="188"/>
      <c r="MTN11" s="188"/>
      <c r="MTO11" s="188"/>
      <c r="MTP11" s="188"/>
      <c r="MTQ11" s="188"/>
      <c r="MTR11" s="188"/>
      <c r="MTS11" s="188"/>
      <c r="MTT11" s="188"/>
      <c r="MTU11" s="188"/>
      <c r="MTV11" s="188"/>
      <c r="MTW11" s="188"/>
      <c r="MTX11" s="188"/>
      <c r="MTY11" s="188"/>
      <c r="MTZ11" s="188"/>
      <c r="MUA11" s="188"/>
      <c r="MUB11" s="188"/>
      <c r="MUC11" s="188"/>
      <c r="MUD11" s="188"/>
      <c r="MUE11" s="188"/>
      <c r="MUF11" s="188"/>
      <c r="MUG11" s="188"/>
      <c r="MUH11" s="188"/>
      <c r="MUI11" s="188"/>
      <c r="MUJ11" s="188"/>
      <c r="MUK11" s="188"/>
      <c r="MUL11" s="188"/>
      <c r="MUM11" s="188"/>
      <c r="MUN11" s="188"/>
      <c r="MUO11" s="188"/>
      <c r="MUP11" s="188"/>
      <c r="MUQ11" s="188"/>
      <c r="MUR11" s="188"/>
      <c r="MUS11" s="188"/>
      <c r="MUT11" s="188"/>
      <c r="MUU11" s="188"/>
      <c r="MUV11" s="188"/>
      <c r="MUW11" s="188"/>
      <c r="MUX11" s="188"/>
      <c r="MUY11" s="188"/>
      <c r="MUZ11" s="188"/>
      <c r="MVA11" s="188"/>
      <c r="MVB11" s="188"/>
      <c r="MVC11" s="188"/>
      <c r="MVD11" s="188"/>
      <c r="MVE11" s="188"/>
      <c r="MVF11" s="188"/>
      <c r="MVG11" s="188"/>
      <c r="MVH11" s="188"/>
      <c r="MVI11" s="188"/>
      <c r="MVJ11" s="188"/>
      <c r="MVK11" s="188"/>
      <c r="MVL11" s="188"/>
      <c r="MVM11" s="188"/>
      <c r="MVN11" s="188"/>
      <c r="MVO11" s="188"/>
      <c r="MVP11" s="188"/>
      <c r="MVQ11" s="188"/>
      <c r="MVR11" s="188"/>
      <c r="MVS11" s="188"/>
      <c r="MVT11" s="188"/>
      <c r="MVU11" s="188"/>
      <c r="MVV11" s="188"/>
      <c r="MVW11" s="188"/>
      <c r="MVX11" s="188"/>
      <c r="MVY11" s="188"/>
      <c r="MVZ11" s="188"/>
      <c r="MWA11" s="188"/>
      <c r="MWB11" s="188"/>
      <c r="MWC11" s="188"/>
      <c r="MWD11" s="188"/>
      <c r="MWE11" s="188"/>
      <c r="MWF11" s="188"/>
      <c r="MWG11" s="188"/>
      <c r="MWH11" s="188"/>
      <c r="MWI11" s="188"/>
      <c r="MWJ11" s="188"/>
      <c r="MWK11" s="188"/>
      <c r="MWL11" s="188"/>
      <c r="MWM11" s="188"/>
      <c r="MWN11" s="188"/>
      <c r="MWO11" s="188"/>
      <c r="MWP11" s="188"/>
      <c r="MWQ11" s="188"/>
      <c r="MWR11" s="188"/>
      <c r="MWS11" s="188"/>
      <c r="MWT11" s="188"/>
      <c r="MWU11" s="188"/>
      <c r="MWV11" s="188"/>
      <c r="MWW11" s="188"/>
      <c r="MWX11" s="188"/>
      <c r="MWY11" s="188"/>
      <c r="MWZ11" s="188"/>
      <c r="MXA11" s="188"/>
      <c r="MXB11" s="188"/>
      <c r="MXC11" s="188"/>
      <c r="MXD11" s="188"/>
      <c r="MXE11" s="188"/>
      <c r="MXF11" s="188"/>
      <c r="MXG11" s="188"/>
      <c r="MXH11" s="188"/>
      <c r="MXI11" s="188"/>
      <c r="MXJ11" s="188"/>
      <c r="MXK11" s="188"/>
      <c r="MXL11" s="188"/>
      <c r="MXM11" s="188"/>
      <c r="MXN11" s="188"/>
      <c r="MXO11" s="188"/>
      <c r="MXP11" s="188"/>
      <c r="MXQ11" s="188"/>
      <c r="MXR11" s="188"/>
      <c r="MXS11" s="188"/>
      <c r="MXT11" s="188"/>
      <c r="MXU11" s="188"/>
      <c r="MXV11" s="188"/>
      <c r="MXW11" s="188"/>
      <c r="MXX11" s="188"/>
      <c r="MXY11" s="188"/>
      <c r="MXZ11" s="188"/>
      <c r="MYA11" s="188"/>
      <c r="MYB11" s="188"/>
      <c r="MYC11" s="188"/>
      <c r="MYD11" s="188"/>
      <c r="MYE11" s="188"/>
      <c r="MYF11" s="188"/>
      <c r="MYG11" s="188"/>
      <c r="MYH11" s="188"/>
      <c r="MYI11" s="188"/>
      <c r="MYJ11" s="188"/>
      <c r="MYK11" s="188"/>
      <c r="MYL11" s="188"/>
      <c r="MYM11" s="188"/>
      <c r="MYN11" s="188"/>
      <c r="MYO11" s="188"/>
      <c r="MYP11" s="188"/>
      <c r="MYQ11" s="188"/>
      <c r="MYR11" s="188"/>
      <c r="MYS11" s="188"/>
      <c r="MYT11" s="188"/>
      <c r="MYU11" s="188"/>
      <c r="MYV11" s="188"/>
      <c r="MYW11" s="188"/>
      <c r="MYX11" s="188"/>
      <c r="MYY11" s="188"/>
      <c r="MYZ11" s="188"/>
      <c r="MZA11" s="188"/>
      <c r="MZB11" s="188"/>
      <c r="MZC11" s="188"/>
      <c r="MZD11" s="188"/>
      <c r="MZE11" s="188"/>
      <c r="MZF11" s="188"/>
      <c r="MZG11" s="188"/>
      <c r="MZH11" s="188"/>
      <c r="MZI11" s="188"/>
      <c r="MZJ11" s="188"/>
      <c r="MZK11" s="188"/>
      <c r="MZL11" s="188"/>
      <c r="MZM11" s="188"/>
      <c r="MZN11" s="188"/>
      <c r="MZO11" s="188"/>
      <c r="MZP11" s="188"/>
      <c r="MZQ11" s="188"/>
      <c r="MZR11" s="188"/>
      <c r="MZS11" s="188"/>
      <c r="MZT11" s="188"/>
      <c r="MZU11" s="188"/>
      <c r="MZV11" s="188"/>
      <c r="MZW11" s="188"/>
      <c r="MZX11" s="188"/>
      <c r="MZY11" s="188"/>
      <c r="MZZ11" s="188"/>
      <c r="NAA11" s="188"/>
      <c r="NAB11" s="188"/>
      <c r="NAC11" s="188"/>
      <c r="NAD11" s="188"/>
      <c r="NAE11" s="188"/>
      <c r="NAF11" s="188"/>
      <c r="NAG11" s="188"/>
      <c r="NAH11" s="188"/>
      <c r="NAI11" s="188"/>
      <c r="NAJ11" s="188"/>
      <c r="NAK11" s="188"/>
      <c r="NAL11" s="188"/>
      <c r="NAM11" s="188"/>
      <c r="NAN11" s="188"/>
      <c r="NAO11" s="188"/>
      <c r="NAP11" s="188"/>
      <c r="NAQ11" s="188"/>
      <c r="NAR11" s="188"/>
      <c r="NAS11" s="188"/>
      <c r="NAT11" s="188"/>
      <c r="NAU11" s="188"/>
      <c r="NAV11" s="188"/>
      <c r="NAW11" s="188"/>
      <c r="NAX11" s="188"/>
      <c r="NAY11" s="188"/>
      <c r="NAZ11" s="188"/>
      <c r="NBA11" s="188"/>
      <c r="NBB11" s="188"/>
      <c r="NBC11" s="188"/>
      <c r="NBD11" s="188"/>
      <c r="NBE11" s="188"/>
      <c r="NBF11" s="188"/>
      <c r="NBG11" s="188"/>
      <c r="NBH11" s="188"/>
      <c r="NBI11" s="188"/>
      <c r="NBJ11" s="188"/>
      <c r="NBK11" s="188"/>
      <c r="NBL11" s="188"/>
      <c r="NBM11" s="188"/>
      <c r="NBN11" s="188"/>
      <c r="NBO11" s="188"/>
      <c r="NBP11" s="188"/>
      <c r="NBQ11" s="188"/>
      <c r="NBR11" s="188"/>
      <c r="NBS11" s="188"/>
      <c r="NBT11" s="188"/>
      <c r="NBU11" s="188"/>
      <c r="NBV11" s="188"/>
      <c r="NBW11" s="188"/>
      <c r="NBX11" s="188"/>
      <c r="NBY11" s="188"/>
      <c r="NBZ11" s="188"/>
      <c r="NCA11" s="188"/>
      <c r="NCB11" s="188"/>
      <c r="NCC11" s="188"/>
      <c r="NCD11" s="188"/>
      <c r="NCE11" s="188"/>
      <c r="NCF11" s="188"/>
      <c r="NCG11" s="188"/>
      <c r="NCH11" s="188"/>
      <c r="NCI11" s="188"/>
      <c r="NCJ11" s="188"/>
      <c r="NCK11" s="188"/>
      <c r="NCL11" s="188"/>
      <c r="NCM11" s="188"/>
      <c r="NCN11" s="188"/>
      <c r="NCO11" s="188"/>
      <c r="NCP11" s="188"/>
      <c r="NCQ11" s="188"/>
      <c r="NCR11" s="188"/>
      <c r="NCS11" s="188"/>
      <c r="NCT11" s="188"/>
      <c r="NCU11" s="188"/>
      <c r="NCV11" s="188"/>
      <c r="NCW11" s="188"/>
      <c r="NCX11" s="188"/>
      <c r="NCY11" s="188"/>
      <c r="NCZ11" s="188"/>
      <c r="NDA11" s="188"/>
      <c r="NDB11" s="188"/>
      <c r="NDC11" s="188"/>
      <c r="NDD11" s="188"/>
      <c r="NDE11" s="188"/>
      <c r="NDF11" s="188"/>
      <c r="NDG11" s="188"/>
      <c r="NDH11" s="188"/>
      <c r="NDI11" s="188"/>
      <c r="NDJ11" s="188"/>
      <c r="NDK11" s="188"/>
      <c r="NDL11" s="188"/>
      <c r="NDM11" s="188"/>
      <c r="NDN11" s="188"/>
      <c r="NDO11" s="188"/>
      <c r="NDP11" s="188"/>
      <c r="NDQ11" s="188"/>
      <c r="NDR11" s="188"/>
      <c r="NDS11" s="188"/>
      <c r="NDT11" s="188"/>
      <c r="NDU11" s="188"/>
      <c r="NDV11" s="188"/>
      <c r="NDW11" s="188"/>
      <c r="NDX11" s="188"/>
      <c r="NDY11" s="188"/>
      <c r="NDZ11" s="188"/>
      <c r="NEA11" s="188"/>
      <c r="NEB11" s="188"/>
      <c r="NEC11" s="188"/>
      <c r="NED11" s="188"/>
      <c r="NEE11" s="188"/>
      <c r="NEF11" s="188"/>
      <c r="NEG11" s="188"/>
      <c r="NEH11" s="188"/>
      <c r="NEI11" s="188"/>
      <c r="NEJ11" s="188"/>
      <c r="NEK11" s="188"/>
      <c r="NEL11" s="188"/>
      <c r="NEM11" s="188"/>
      <c r="NEN11" s="188"/>
      <c r="NEO11" s="188"/>
      <c r="NEP11" s="188"/>
      <c r="NEQ11" s="188"/>
      <c r="NER11" s="188"/>
      <c r="NES11" s="188"/>
      <c r="NET11" s="188"/>
      <c r="NEU11" s="188"/>
      <c r="NEV11" s="188"/>
      <c r="NEW11" s="188"/>
      <c r="NEX11" s="188"/>
      <c r="NEY11" s="188"/>
      <c r="NEZ11" s="188"/>
      <c r="NFA11" s="188"/>
      <c r="NFB11" s="188"/>
      <c r="NFC11" s="188"/>
      <c r="NFD11" s="188"/>
      <c r="NFE11" s="188"/>
      <c r="NFF11" s="188"/>
      <c r="NFG11" s="188"/>
      <c r="NFH11" s="188"/>
      <c r="NFI11" s="188"/>
      <c r="NFJ11" s="188"/>
      <c r="NFK11" s="188"/>
      <c r="NFL11" s="188"/>
      <c r="NFM11" s="188"/>
      <c r="NFN11" s="188"/>
      <c r="NFO11" s="188"/>
      <c r="NFP11" s="188"/>
      <c r="NFQ11" s="188"/>
      <c r="NFR11" s="188"/>
      <c r="NFS11" s="188"/>
      <c r="NFT11" s="188"/>
      <c r="NFU11" s="188"/>
      <c r="NFV11" s="188"/>
      <c r="NFW11" s="188"/>
      <c r="NFX11" s="188"/>
      <c r="NFY11" s="188"/>
      <c r="NFZ11" s="188"/>
      <c r="NGA11" s="188"/>
      <c r="NGB11" s="188"/>
      <c r="NGC11" s="188"/>
      <c r="NGD11" s="188"/>
      <c r="NGE11" s="188"/>
      <c r="NGF11" s="188"/>
      <c r="NGG11" s="188"/>
      <c r="NGH11" s="188"/>
      <c r="NGI11" s="188"/>
      <c r="NGJ11" s="188"/>
      <c r="NGK11" s="188"/>
      <c r="NGL11" s="188"/>
      <c r="NGM11" s="188"/>
      <c r="NGN11" s="188"/>
      <c r="NGO11" s="188"/>
      <c r="NGP11" s="188"/>
      <c r="NGQ11" s="188"/>
      <c r="NGR11" s="188"/>
      <c r="NGS11" s="188"/>
      <c r="NGT11" s="188"/>
      <c r="NGU11" s="188"/>
      <c r="NGV11" s="188"/>
      <c r="NGW11" s="188"/>
      <c r="NGX11" s="188"/>
      <c r="NGY11" s="188"/>
      <c r="NGZ11" s="188"/>
      <c r="NHA11" s="188"/>
      <c r="NHB11" s="188"/>
      <c r="NHC11" s="188"/>
      <c r="NHD11" s="188"/>
      <c r="NHE11" s="188"/>
      <c r="NHF11" s="188"/>
      <c r="NHG11" s="188"/>
      <c r="NHH11" s="188"/>
      <c r="NHI11" s="188"/>
      <c r="NHJ11" s="188"/>
      <c r="NHK11" s="188"/>
      <c r="NHL11" s="188"/>
      <c r="NHM11" s="188"/>
      <c r="NHN11" s="188"/>
      <c r="NHO11" s="188"/>
      <c r="NHP11" s="188"/>
      <c r="NHQ11" s="188"/>
      <c r="NHR11" s="188"/>
      <c r="NHS11" s="188"/>
      <c r="NHT11" s="188"/>
      <c r="NHU11" s="188"/>
      <c r="NHV11" s="188"/>
      <c r="NHW11" s="188"/>
      <c r="NHX11" s="188"/>
      <c r="NHY11" s="188"/>
      <c r="NHZ11" s="188"/>
      <c r="NIA11" s="188"/>
      <c r="NIB11" s="188"/>
      <c r="NIC11" s="188"/>
      <c r="NID11" s="188"/>
      <c r="NIE11" s="188"/>
      <c r="NIF11" s="188"/>
      <c r="NIG11" s="188"/>
      <c r="NIH11" s="188"/>
      <c r="NII11" s="188"/>
      <c r="NIJ11" s="188"/>
      <c r="NIK11" s="188"/>
      <c r="NIL11" s="188"/>
      <c r="NIM11" s="188"/>
      <c r="NIN11" s="188"/>
      <c r="NIO11" s="188"/>
      <c r="NIP11" s="188"/>
      <c r="NIQ11" s="188"/>
      <c r="NIR11" s="188"/>
      <c r="NIS11" s="188"/>
      <c r="NIT11" s="188"/>
      <c r="NIU11" s="188"/>
      <c r="NIV11" s="188"/>
      <c r="NIW11" s="188"/>
      <c r="NIX11" s="188"/>
      <c r="NIY11" s="188"/>
      <c r="NIZ11" s="188"/>
      <c r="NJA11" s="188"/>
      <c r="NJB11" s="188"/>
      <c r="NJC11" s="188"/>
      <c r="NJD11" s="188"/>
      <c r="NJE11" s="188"/>
      <c r="NJF11" s="188"/>
      <c r="NJG11" s="188"/>
      <c r="NJH11" s="188"/>
      <c r="NJI11" s="188"/>
      <c r="NJJ11" s="188"/>
      <c r="NJK11" s="188"/>
      <c r="NJL11" s="188"/>
      <c r="NJM11" s="188"/>
      <c r="NJN11" s="188"/>
      <c r="NJO11" s="188"/>
      <c r="NJP11" s="188"/>
      <c r="NJQ11" s="188"/>
      <c r="NJR11" s="188"/>
      <c r="NJS11" s="188"/>
      <c r="NJT11" s="188"/>
      <c r="NJU11" s="188"/>
      <c r="NJV11" s="188"/>
      <c r="NJW11" s="188"/>
      <c r="NJX11" s="188"/>
      <c r="NJY11" s="188"/>
      <c r="NJZ11" s="188"/>
      <c r="NKA11" s="188"/>
      <c r="NKB11" s="188"/>
      <c r="NKC11" s="188"/>
      <c r="NKD11" s="188"/>
      <c r="NKE11" s="188"/>
      <c r="NKF11" s="188"/>
      <c r="NKG11" s="188"/>
      <c r="NKH11" s="188"/>
      <c r="NKI11" s="188"/>
      <c r="NKJ11" s="188"/>
      <c r="NKK11" s="188"/>
      <c r="NKL11" s="188"/>
      <c r="NKM11" s="188"/>
      <c r="NKN11" s="188"/>
      <c r="NKO11" s="188"/>
      <c r="NKP11" s="188"/>
      <c r="NKQ11" s="188"/>
      <c r="NKR11" s="188"/>
      <c r="NKS11" s="188"/>
      <c r="NKT11" s="188"/>
      <c r="NKU11" s="188"/>
      <c r="NKV11" s="188"/>
      <c r="NKW11" s="188"/>
      <c r="NKX11" s="188"/>
      <c r="NKY11" s="188"/>
      <c r="NKZ11" s="188"/>
      <c r="NLA11" s="188"/>
      <c r="NLB11" s="188"/>
      <c r="NLC11" s="188"/>
      <c r="NLD11" s="188"/>
      <c r="NLE11" s="188"/>
      <c r="NLF11" s="188"/>
      <c r="NLG11" s="188"/>
      <c r="NLH11" s="188"/>
      <c r="NLI11" s="188"/>
      <c r="NLJ11" s="188"/>
      <c r="NLK11" s="188"/>
      <c r="NLL11" s="188"/>
      <c r="NLM11" s="188"/>
      <c r="NLN11" s="188"/>
      <c r="NLO11" s="188"/>
      <c r="NLP11" s="188"/>
      <c r="NLQ11" s="188"/>
      <c r="NLR11" s="188"/>
      <c r="NLS11" s="188"/>
      <c r="NLT11" s="188"/>
      <c r="NLU11" s="188"/>
      <c r="NLV11" s="188"/>
      <c r="NLW11" s="188"/>
      <c r="NLX11" s="188"/>
      <c r="NLY11" s="188"/>
      <c r="NLZ11" s="188"/>
      <c r="NMA11" s="188"/>
      <c r="NMB11" s="188"/>
      <c r="NMC11" s="188"/>
      <c r="NMD11" s="188"/>
      <c r="NME11" s="188"/>
      <c r="NMF11" s="188"/>
      <c r="NMG11" s="188"/>
      <c r="NMH11" s="188"/>
      <c r="NMI11" s="188"/>
      <c r="NMJ11" s="188"/>
      <c r="NMK11" s="188"/>
      <c r="NML11" s="188"/>
      <c r="NMM11" s="188"/>
      <c r="NMN11" s="188"/>
      <c r="NMO11" s="188"/>
      <c r="NMP11" s="188"/>
      <c r="NMQ11" s="188"/>
      <c r="NMR11" s="188"/>
      <c r="NMS11" s="188"/>
      <c r="NMT11" s="188"/>
      <c r="NMU11" s="188"/>
      <c r="NMV11" s="188"/>
      <c r="NMW11" s="188"/>
      <c r="NMX11" s="188"/>
      <c r="NMY11" s="188"/>
      <c r="NMZ11" s="188"/>
      <c r="NNA11" s="188"/>
      <c r="NNB11" s="188"/>
      <c r="NNC11" s="188"/>
      <c r="NND11" s="188"/>
      <c r="NNE11" s="188"/>
      <c r="NNF11" s="188"/>
      <c r="NNG11" s="188"/>
      <c r="NNH11" s="188"/>
      <c r="NNI11" s="188"/>
      <c r="NNJ11" s="188"/>
      <c r="NNK11" s="188"/>
      <c r="NNL11" s="188"/>
      <c r="NNM11" s="188"/>
      <c r="NNN11" s="188"/>
      <c r="NNO11" s="188"/>
      <c r="NNP11" s="188"/>
      <c r="NNQ11" s="188"/>
      <c r="NNR11" s="188"/>
      <c r="NNS11" s="188"/>
      <c r="NNT11" s="188"/>
      <c r="NNU11" s="188"/>
      <c r="NNV11" s="188"/>
      <c r="NNW11" s="188"/>
      <c r="NNX11" s="188"/>
      <c r="NNY11" s="188"/>
      <c r="NNZ11" s="188"/>
      <c r="NOA11" s="188"/>
      <c r="NOB11" s="188"/>
      <c r="NOC11" s="188"/>
      <c r="NOD11" s="188"/>
      <c r="NOE11" s="188"/>
      <c r="NOF11" s="188"/>
      <c r="NOG11" s="188"/>
      <c r="NOH11" s="188"/>
      <c r="NOI11" s="188"/>
      <c r="NOJ11" s="188"/>
      <c r="NOK11" s="188"/>
      <c r="NOL11" s="188"/>
      <c r="NOM11" s="188"/>
      <c r="NON11" s="188"/>
      <c r="NOO11" s="188"/>
      <c r="NOP11" s="188"/>
      <c r="NOQ11" s="188"/>
      <c r="NOR11" s="188"/>
      <c r="NOS11" s="188"/>
      <c r="NOT11" s="188"/>
      <c r="NOU11" s="188"/>
      <c r="NOV11" s="188"/>
      <c r="NOW11" s="188"/>
      <c r="NOX11" s="188"/>
      <c r="NOY11" s="188"/>
      <c r="NOZ11" s="188"/>
      <c r="NPA11" s="188"/>
      <c r="NPB11" s="188"/>
      <c r="NPC11" s="188"/>
      <c r="NPD11" s="188"/>
      <c r="NPE11" s="188"/>
      <c r="NPF11" s="188"/>
      <c r="NPG11" s="188"/>
      <c r="NPH11" s="188"/>
      <c r="NPI11" s="188"/>
      <c r="NPJ11" s="188"/>
      <c r="NPK11" s="188"/>
      <c r="NPL11" s="188"/>
      <c r="NPM11" s="188"/>
      <c r="NPN11" s="188"/>
      <c r="NPO11" s="188"/>
      <c r="NPP11" s="188"/>
      <c r="NPQ11" s="188"/>
      <c r="NPR11" s="188"/>
      <c r="NPS11" s="188"/>
      <c r="NPT11" s="188"/>
      <c r="NPU11" s="188"/>
      <c r="NPV11" s="188"/>
      <c r="NPW11" s="188"/>
      <c r="NPX11" s="188"/>
      <c r="NPY11" s="188"/>
      <c r="NPZ11" s="188"/>
      <c r="NQA11" s="188"/>
      <c r="NQB11" s="188"/>
      <c r="NQC11" s="188"/>
      <c r="NQD11" s="188"/>
      <c r="NQE11" s="188"/>
      <c r="NQF11" s="188"/>
      <c r="NQG11" s="188"/>
      <c r="NQH11" s="188"/>
      <c r="NQI11" s="188"/>
      <c r="NQJ11" s="188"/>
      <c r="NQK11" s="188"/>
      <c r="NQL11" s="188"/>
      <c r="NQM11" s="188"/>
      <c r="NQN11" s="188"/>
      <c r="NQO11" s="188"/>
      <c r="NQP11" s="188"/>
      <c r="NQQ11" s="188"/>
      <c r="NQR11" s="188"/>
      <c r="NQS11" s="188"/>
      <c r="NQT11" s="188"/>
      <c r="NQU11" s="188"/>
      <c r="NQV11" s="188"/>
      <c r="NQW11" s="188"/>
      <c r="NQX11" s="188"/>
      <c r="NQY11" s="188"/>
      <c r="NQZ11" s="188"/>
      <c r="NRA11" s="188"/>
      <c r="NRB11" s="188"/>
      <c r="NRC11" s="188"/>
      <c r="NRD11" s="188"/>
      <c r="NRE11" s="188"/>
      <c r="NRF11" s="188"/>
      <c r="NRG11" s="188"/>
      <c r="NRH11" s="188"/>
      <c r="NRI11" s="188"/>
      <c r="NRJ11" s="188"/>
      <c r="NRK11" s="188"/>
      <c r="NRL11" s="188"/>
      <c r="NRM11" s="188"/>
      <c r="NRN11" s="188"/>
      <c r="NRO11" s="188"/>
      <c r="NRP11" s="188"/>
      <c r="NRQ11" s="188"/>
      <c r="NRR11" s="188"/>
      <c r="NRS11" s="188"/>
      <c r="NRT11" s="188"/>
      <c r="NRU11" s="188"/>
      <c r="NRV11" s="188"/>
      <c r="NRW11" s="188"/>
      <c r="NRX11" s="188"/>
      <c r="NRY11" s="188"/>
      <c r="NRZ11" s="188"/>
      <c r="NSA11" s="188"/>
      <c r="NSB11" s="188"/>
      <c r="NSC11" s="188"/>
      <c r="NSD11" s="188"/>
      <c r="NSE11" s="188"/>
      <c r="NSF11" s="188"/>
      <c r="NSG11" s="188"/>
      <c r="NSH11" s="188"/>
      <c r="NSI11" s="188"/>
      <c r="NSJ11" s="188"/>
      <c r="NSK11" s="188"/>
      <c r="NSL11" s="188"/>
      <c r="NSM11" s="188"/>
      <c r="NSN11" s="188"/>
      <c r="NSO11" s="188"/>
      <c r="NSP11" s="188"/>
      <c r="NSQ11" s="188"/>
      <c r="NSR11" s="188"/>
      <c r="NSS11" s="188"/>
      <c r="NST11" s="188"/>
      <c r="NSU11" s="188"/>
      <c r="NSV11" s="188"/>
      <c r="NSW11" s="188"/>
      <c r="NSX11" s="188"/>
      <c r="NSY11" s="188"/>
      <c r="NSZ11" s="188"/>
      <c r="NTA11" s="188"/>
      <c r="NTB11" s="188"/>
      <c r="NTC11" s="188"/>
      <c r="NTD11" s="188"/>
      <c r="NTE11" s="188"/>
      <c r="NTF11" s="188"/>
      <c r="NTG11" s="188"/>
      <c r="NTH11" s="188"/>
      <c r="NTI11" s="188"/>
      <c r="NTJ11" s="188"/>
      <c r="NTK11" s="188"/>
      <c r="NTL11" s="188"/>
      <c r="NTM11" s="188"/>
      <c r="NTN11" s="188"/>
      <c r="NTO11" s="188"/>
      <c r="NTP11" s="188"/>
      <c r="NTQ11" s="188"/>
      <c r="NTR11" s="188"/>
      <c r="NTS11" s="188"/>
      <c r="NTT11" s="188"/>
      <c r="NTU11" s="188"/>
      <c r="NTV11" s="188"/>
      <c r="NTW11" s="188"/>
      <c r="NTX11" s="188"/>
      <c r="NTY11" s="188"/>
      <c r="NTZ11" s="188"/>
      <c r="NUA11" s="188"/>
      <c r="NUB11" s="188"/>
      <c r="NUC11" s="188"/>
      <c r="NUD11" s="188"/>
      <c r="NUE11" s="188"/>
      <c r="NUF11" s="188"/>
      <c r="NUG11" s="188"/>
      <c r="NUH11" s="188"/>
      <c r="NUI11" s="188"/>
      <c r="NUJ11" s="188"/>
      <c r="NUK11" s="188"/>
      <c r="NUL11" s="188"/>
      <c r="NUM11" s="188"/>
      <c r="NUN11" s="188"/>
      <c r="NUO11" s="188"/>
      <c r="NUP11" s="188"/>
      <c r="NUQ11" s="188"/>
      <c r="NUR11" s="188"/>
      <c r="NUS11" s="188"/>
      <c r="NUT11" s="188"/>
      <c r="NUU11" s="188"/>
      <c r="NUV11" s="188"/>
      <c r="NUW11" s="188"/>
      <c r="NUX11" s="188"/>
      <c r="NUY11" s="188"/>
      <c r="NUZ11" s="188"/>
      <c r="NVA11" s="188"/>
      <c r="NVB11" s="188"/>
      <c r="NVC11" s="188"/>
      <c r="NVD11" s="188"/>
      <c r="NVE11" s="188"/>
      <c r="NVF11" s="188"/>
      <c r="NVG11" s="188"/>
      <c r="NVH11" s="188"/>
      <c r="NVI11" s="188"/>
      <c r="NVJ11" s="188"/>
      <c r="NVK11" s="188"/>
      <c r="NVL11" s="188"/>
      <c r="NVM11" s="188"/>
      <c r="NVN11" s="188"/>
      <c r="NVO11" s="188"/>
      <c r="NVP11" s="188"/>
      <c r="NVQ11" s="188"/>
      <c r="NVR11" s="188"/>
      <c r="NVS11" s="188"/>
      <c r="NVT11" s="188"/>
      <c r="NVU11" s="188"/>
      <c r="NVV11" s="188"/>
      <c r="NVW11" s="188"/>
      <c r="NVX11" s="188"/>
      <c r="NVY11" s="188"/>
      <c r="NVZ11" s="188"/>
      <c r="NWA11" s="188"/>
      <c r="NWB11" s="188"/>
      <c r="NWC11" s="188"/>
      <c r="NWD11" s="188"/>
      <c r="NWE11" s="188"/>
      <c r="NWF11" s="188"/>
      <c r="NWG11" s="188"/>
      <c r="NWH11" s="188"/>
      <c r="NWI11" s="188"/>
      <c r="NWJ11" s="188"/>
      <c r="NWK11" s="188"/>
      <c r="NWL11" s="188"/>
      <c r="NWM11" s="188"/>
      <c r="NWN11" s="188"/>
      <c r="NWO11" s="188"/>
      <c r="NWP11" s="188"/>
      <c r="NWQ11" s="188"/>
      <c r="NWR11" s="188"/>
      <c r="NWS11" s="188"/>
      <c r="NWT11" s="188"/>
      <c r="NWU11" s="188"/>
      <c r="NWV11" s="188"/>
      <c r="NWW11" s="188"/>
      <c r="NWX11" s="188"/>
      <c r="NWY11" s="188"/>
      <c r="NWZ11" s="188"/>
      <c r="NXA11" s="188"/>
      <c r="NXB11" s="188"/>
      <c r="NXC11" s="188"/>
      <c r="NXD11" s="188"/>
      <c r="NXE11" s="188"/>
      <c r="NXF11" s="188"/>
      <c r="NXG11" s="188"/>
      <c r="NXH11" s="188"/>
      <c r="NXI11" s="188"/>
      <c r="NXJ11" s="188"/>
      <c r="NXK11" s="188"/>
      <c r="NXL11" s="188"/>
      <c r="NXM11" s="188"/>
      <c r="NXN11" s="188"/>
      <c r="NXO11" s="188"/>
      <c r="NXP11" s="188"/>
      <c r="NXQ11" s="188"/>
      <c r="NXR11" s="188"/>
      <c r="NXS11" s="188"/>
      <c r="NXT11" s="188"/>
      <c r="NXU11" s="188"/>
      <c r="NXV11" s="188"/>
      <c r="NXW11" s="188"/>
      <c r="NXX11" s="188"/>
      <c r="NXY11" s="188"/>
      <c r="NXZ11" s="188"/>
      <c r="NYA11" s="188"/>
      <c r="NYB11" s="188"/>
      <c r="NYC11" s="188"/>
      <c r="NYD11" s="188"/>
      <c r="NYE11" s="188"/>
      <c r="NYF11" s="188"/>
      <c r="NYG11" s="188"/>
      <c r="NYH11" s="188"/>
      <c r="NYI11" s="188"/>
      <c r="NYJ11" s="188"/>
      <c r="NYK11" s="188"/>
      <c r="NYL11" s="188"/>
      <c r="NYM11" s="188"/>
      <c r="NYN11" s="188"/>
      <c r="NYO11" s="188"/>
      <c r="NYP11" s="188"/>
      <c r="NYQ11" s="188"/>
      <c r="NYR11" s="188"/>
      <c r="NYS11" s="188"/>
      <c r="NYT11" s="188"/>
      <c r="NYU11" s="188"/>
      <c r="NYV11" s="188"/>
      <c r="NYW11" s="188"/>
      <c r="NYX11" s="188"/>
      <c r="NYY11" s="188"/>
      <c r="NYZ11" s="188"/>
      <c r="NZA11" s="188"/>
      <c r="NZB11" s="188"/>
      <c r="NZC11" s="188"/>
      <c r="NZD11" s="188"/>
      <c r="NZE11" s="188"/>
      <c r="NZF11" s="188"/>
      <c r="NZG11" s="188"/>
      <c r="NZH11" s="188"/>
      <c r="NZI11" s="188"/>
      <c r="NZJ11" s="188"/>
      <c r="NZK11" s="188"/>
      <c r="NZL11" s="188"/>
      <c r="NZM11" s="188"/>
      <c r="NZN11" s="188"/>
      <c r="NZO11" s="188"/>
      <c r="NZP11" s="188"/>
      <c r="NZQ11" s="188"/>
      <c r="NZR11" s="188"/>
      <c r="NZS11" s="188"/>
      <c r="NZT11" s="188"/>
      <c r="NZU11" s="188"/>
      <c r="NZV11" s="188"/>
      <c r="NZW11" s="188"/>
      <c r="NZX11" s="188"/>
      <c r="NZY11" s="188"/>
      <c r="NZZ11" s="188"/>
      <c r="OAA11" s="188"/>
      <c r="OAB11" s="188"/>
      <c r="OAC11" s="188"/>
      <c r="OAD11" s="188"/>
      <c r="OAE11" s="188"/>
      <c r="OAF11" s="188"/>
      <c r="OAG11" s="188"/>
      <c r="OAH11" s="188"/>
      <c r="OAI11" s="188"/>
      <c r="OAJ11" s="188"/>
      <c r="OAK11" s="188"/>
      <c r="OAL11" s="188"/>
      <c r="OAM11" s="188"/>
      <c r="OAN11" s="188"/>
      <c r="OAO11" s="188"/>
      <c r="OAP11" s="188"/>
      <c r="OAQ11" s="188"/>
      <c r="OAR11" s="188"/>
      <c r="OAS11" s="188"/>
      <c r="OAT11" s="188"/>
      <c r="OAU11" s="188"/>
      <c r="OAV11" s="188"/>
      <c r="OAW11" s="188"/>
      <c r="OAX11" s="188"/>
      <c r="OAY11" s="188"/>
      <c r="OAZ11" s="188"/>
      <c r="OBA11" s="188"/>
      <c r="OBB11" s="188"/>
      <c r="OBC11" s="188"/>
      <c r="OBD11" s="188"/>
      <c r="OBE11" s="188"/>
      <c r="OBF11" s="188"/>
      <c r="OBG11" s="188"/>
      <c r="OBH11" s="188"/>
      <c r="OBI11" s="188"/>
      <c r="OBJ11" s="188"/>
      <c r="OBK11" s="188"/>
      <c r="OBL11" s="188"/>
      <c r="OBM11" s="188"/>
      <c r="OBN11" s="188"/>
      <c r="OBO11" s="188"/>
      <c r="OBP11" s="188"/>
      <c r="OBQ11" s="188"/>
      <c r="OBR11" s="188"/>
      <c r="OBS11" s="188"/>
      <c r="OBT11" s="188"/>
      <c r="OBU11" s="188"/>
      <c r="OBV11" s="188"/>
      <c r="OBW11" s="188"/>
      <c r="OBX11" s="188"/>
      <c r="OBY11" s="188"/>
      <c r="OBZ11" s="188"/>
      <c r="OCA11" s="188"/>
      <c r="OCB11" s="188"/>
      <c r="OCC11" s="188"/>
      <c r="OCD11" s="188"/>
      <c r="OCE11" s="188"/>
      <c r="OCF11" s="188"/>
      <c r="OCG11" s="188"/>
      <c r="OCH11" s="188"/>
      <c r="OCI11" s="188"/>
      <c r="OCJ11" s="188"/>
      <c r="OCK11" s="188"/>
      <c r="OCL11" s="188"/>
      <c r="OCM11" s="188"/>
      <c r="OCN11" s="188"/>
      <c r="OCO11" s="188"/>
      <c r="OCP11" s="188"/>
      <c r="OCQ11" s="188"/>
      <c r="OCR11" s="188"/>
      <c r="OCS11" s="188"/>
      <c r="OCT11" s="188"/>
      <c r="OCU11" s="188"/>
      <c r="OCV11" s="188"/>
      <c r="OCW11" s="188"/>
      <c r="OCX11" s="188"/>
      <c r="OCY11" s="188"/>
      <c r="OCZ11" s="188"/>
      <c r="ODA11" s="188"/>
      <c r="ODB11" s="188"/>
      <c r="ODC11" s="188"/>
      <c r="ODD11" s="188"/>
      <c r="ODE11" s="188"/>
      <c r="ODF11" s="188"/>
      <c r="ODG11" s="188"/>
      <c r="ODH11" s="188"/>
      <c r="ODI11" s="188"/>
      <c r="ODJ11" s="188"/>
      <c r="ODK11" s="188"/>
      <c r="ODL11" s="188"/>
      <c r="ODM11" s="188"/>
      <c r="ODN11" s="188"/>
      <c r="ODO11" s="188"/>
      <c r="ODP11" s="188"/>
      <c r="ODQ11" s="188"/>
      <c r="ODR11" s="188"/>
      <c r="ODS11" s="188"/>
      <c r="ODT11" s="188"/>
      <c r="ODU11" s="188"/>
      <c r="ODV11" s="188"/>
      <c r="ODW11" s="188"/>
      <c r="ODX11" s="188"/>
      <c r="ODY11" s="188"/>
      <c r="ODZ11" s="188"/>
      <c r="OEA11" s="188"/>
      <c r="OEB11" s="188"/>
      <c r="OEC11" s="188"/>
      <c r="OED11" s="188"/>
      <c r="OEE11" s="188"/>
      <c r="OEF11" s="188"/>
      <c r="OEG11" s="188"/>
      <c r="OEH11" s="188"/>
      <c r="OEI11" s="188"/>
      <c r="OEJ11" s="188"/>
      <c r="OEK11" s="188"/>
      <c r="OEL11" s="188"/>
      <c r="OEM11" s="188"/>
      <c r="OEN11" s="188"/>
      <c r="OEO11" s="188"/>
      <c r="OEP11" s="188"/>
      <c r="OEQ11" s="188"/>
      <c r="OER11" s="188"/>
      <c r="OES11" s="188"/>
      <c r="OET11" s="188"/>
      <c r="OEU11" s="188"/>
      <c r="OEV11" s="188"/>
      <c r="OEW11" s="188"/>
      <c r="OEX11" s="188"/>
      <c r="OEY11" s="188"/>
      <c r="OEZ11" s="188"/>
      <c r="OFA11" s="188"/>
      <c r="OFB11" s="188"/>
      <c r="OFC11" s="188"/>
      <c r="OFD11" s="188"/>
      <c r="OFE11" s="188"/>
      <c r="OFF11" s="188"/>
      <c r="OFG11" s="188"/>
      <c r="OFH11" s="188"/>
      <c r="OFI11" s="188"/>
      <c r="OFJ11" s="188"/>
      <c r="OFK11" s="188"/>
      <c r="OFL11" s="188"/>
      <c r="OFM11" s="188"/>
      <c r="OFN11" s="188"/>
      <c r="OFO11" s="188"/>
      <c r="OFP11" s="188"/>
      <c r="OFQ11" s="188"/>
      <c r="OFR11" s="188"/>
      <c r="OFS11" s="188"/>
      <c r="OFT11" s="188"/>
      <c r="OFU11" s="188"/>
      <c r="OFV11" s="188"/>
      <c r="OFW11" s="188"/>
      <c r="OFX11" s="188"/>
      <c r="OFY11" s="188"/>
      <c r="OFZ11" s="188"/>
      <c r="OGA11" s="188"/>
      <c r="OGB11" s="188"/>
      <c r="OGC11" s="188"/>
      <c r="OGD11" s="188"/>
      <c r="OGE11" s="188"/>
      <c r="OGF11" s="188"/>
      <c r="OGG11" s="188"/>
      <c r="OGH11" s="188"/>
      <c r="OGI11" s="188"/>
      <c r="OGJ11" s="188"/>
      <c r="OGK11" s="188"/>
      <c r="OGL11" s="188"/>
      <c r="OGM11" s="188"/>
      <c r="OGN11" s="188"/>
      <c r="OGO11" s="188"/>
      <c r="OGP11" s="188"/>
      <c r="OGQ11" s="188"/>
      <c r="OGR11" s="188"/>
      <c r="OGS11" s="188"/>
      <c r="OGT11" s="188"/>
      <c r="OGU11" s="188"/>
      <c r="OGV11" s="188"/>
      <c r="OGW11" s="188"/>
      <c r="OGX11" s="188"/>
      <c r="OGY11" s="188"/>
      <c r="OGZ11" s="188"/>
      <c r="OHA11" s="188"/>
      <c r="OHB11" s="188"/>
      <c r="OHC11" s="188"/>
      <c r="OHD11" s="188"/>
      <c r="OHE11" s="188"/>
      <c r="OHF11" s="188"/>
      <c r="OHG11" s="188"/>
      <c r="OHH11" s="188"/>
      <c r="OHI11" s="188"/>
      <c r="OHJ11" s="188"/>
      <c r="OHK11" s="188"/>
      <c r="OHL11" s="188"/>
      <c r="OHM11" s="188"/>
      <c r="OHN11" s="188"/>
      <c r="OHO11" s="188"/>
      <c r="OHP11" s="188"/>
      <c r="OHQ11" s="188"/>
      <c r="OHR11" s="188"/>
      <c r="OHS11" s="188"/>
      <c r="OHT11" s="188"/>
      <c r="OHU11" s="188"/>
      <c r="OHV11" s="188"/>
      <c r="OHW11" s="188"/>
      <c r="OHX11" s="188"/>
      <c r="OHY11" s="188"/>
      <c r="OHZ11" s="188"/>
      <c r="OIA11" s="188"/>
      <c r="OIB11" s="188"/>
      <c r="OIC11" s="188"/>
      <c r="OID11" s="188"/>
      <c r="OIE11" s="188"/>
      <c r="OIF11" s="188"/>
      <c r="OIG11" s="188"/>
      <c r="OIH11" s="188"/>
      <c r="OII11" s="188"/>
      <c r="OIJ11" s="188"/>
      <c r="OIK11" s="188"/>
      <c r="OIL11" s="188"/>
      <c r="OIM11" s="188"/>
      <c r="OIN11" s="188"/>
      <c r="OIO11" s="188"/>
      <c r="OIP11" s="188"/>
      <c r="OIQ11" s="188"/>
      <c r="OIR11" s="188"/>
      <c r="OIS11" s="188"/>
      <c r="OIT11" s="188"/>
      <c r="OIU11" s="188"/>
      <c r="OIV11" s="188"/>
      <c r="OIW11" s="188"/>
      <c r="OIX11" s="188"/>
      <c r="OIY11" s="188"/>
      <c r="OIZ11" s="188"/>
      <c r="OJA11" s="188"/>
      <c r="OJB11" s="188"/>
      <c r="OJC11" s="188"/>
      <c r="OJD11" s="188"/>
      <c r="OJE11" s="188"/>
      <c r="OJF11" s="188"/>
      <c r="OJG11" s="188"/>
      <c r="OJH11" s="188"/>
      <c r="OJI11" s="188"/>
      <c r="OJJ11" s="188"/>
      <c r="OJK11" s="188"/>
      <c r="OJL11" s="188"/>
      <c r="OJM11" s="188"/>
      <c r="OJN11" s="188"/>
      <c r="OJO11" s="188"/>
      <c r="OJP11" s="188"/>
      <c r="OJQ11" s="188"/>
      <c r="OJR11" s="188"/>
      <c r="OJS11" s="188"/>
      <c r="OJT11" s="188"/>
      <c r="OJU11" s="188"/>
      <c r="OJV11" s="188"/>
      <c r="OJW11" s="188"/>
      <c r="OJX11" s="188"/>
      <c r="OJY11" s="188"/>
      <c r="OJZ11" s="188"/>
      <c r="OKA11" s="188"/>
      <c r="OKB11" s="188"/>
      <c r="OKC11" s="188"/>
      <c r="OKD11" s="188"/>
      <c r="OKE11" s="188"/>
      <c r="OKF11" s="188"/>
      <c r="OKG11" s="188"/>
      <c r="OKH11" s="188"/>
      <c r="OKI11" s="188"/>
      <c r="OKJ11" s="188"/>
      <c r="OKK11" s="188"/>
      <c r="OKL11" s="188"/>
      <c r="OKM11" s="188"/>
      <c r="OKN11" s="188"/>
      <c r="OKO11" s="188"/>
      <c r="OKP11" s="188"/>
      <c r="OKQ11" s="188"/>
      <c r="OKR11" s="188"/>
      <c r="OKS11" s="188"/>
      <c r="OKT11" s="188"/>
      <c r="OKU11" s="188"/>
      <c r="OKV11" s="188"/>
      <c r="OKW11" s="188"/>
      <c r="OKX11" s="188"/>
      <c r="OKY11" s="188"/>
      <c r="OKZ11" s="188"/>
      <c r="OLA11" s="188"/>
      <c r="OLB11" s="188"/>
      <c r="OLC11" s="188"/>
      <c r="OLD11" s="188"/>
      <c r="OLE11" s="188"/>
      <c r="OLF11" s="188"/>
      <c r="OLG11" s="188"/>
      <c r="OLH11" s="188"/>
      <c r="OLI11" s="188"/>
      <c r="OLJ11" s="188"/>
      <c r="OLK11" s="188"/>
      <c r="OLL11" s="188"/>
      <c r="OLM11" s="188"/>
      <c r="OLN11" s="188"/>
      <c r="OLO11" s="188"/>
      <c r="OLP11" s="188"/>
      <c r="OLQ11" s="188"/>
      <c r="OLR11" s="188"/>
      <c r="OLS11" s="188"/>
      <c r="OLT11" s="188"/>
      <c r="OLU11" s="188"/>
      <c r="OLV11" s="188"/>
      <c r="OLW11" s="188"/>
      <c r="OLX11" s="188"/>
      <c r="OLY11" s="188"/>
      <c r="OLZ11" s="188"/>
      <c r="OMA11" s="188"/>
      <c r="OMB11" s="188"/>
      <c r="OMC11" s="188"/>
      <c r="OMD11" s="188"/>
      <c r="OME11" s="188"/>
      <c r="OMF11" s="188"/>
      <c r="OMG11" s="188"/>
      <c r="OMH11" s="188"/>
      <c r="OMI11" s="188"/>
      <c r="OMJ11" s="188"/>
      <c r="OMK11" s="188"/>
      <c r="OML11" s="188"/>
      <c r="OMM11" s="188"/>
      <c r="OMN11" s="188"/>
      <c r="OMO11" s="188"/>
      <c r="OMP11" s="188"/>
      <c r="OMQ11" s="188"/>
      <c r="OMR11" s="188"/>
      <c r="OMS11" s="188"/>
      <c r="OMT11" s="188"/>
      <c r="OMU11" s="188"/>
      <c r="OMV11" s="188"/>
      <c r="OMW11" s="188"/>
      <c r="OMX11" s="188"/>
      <c r="OMY11" s="188"/>
      <c r="OMZ11" s="188"/>
      <c r="ONA11" s="188"/>
      <c r="ONB11" s="188"/>
      <c r="ONC11" s="188"/>
      <c r="OND11" s="188"/>
      <c r="ONE11" s="188"/>
      <c r="ONF11" s="188"/>
      <c r="ONG11" s="188"/>
      <c r="ONH11" s="188"/>
      <c r="ONI11" s="188"/>
      <c r="ONJ11" s="188"/>
      <c r="ONK11" s="188"/>
      <c r="ONL11" s="188"/>
      <c r="ONM11" s="188"/>
      <c r="ONN11" s="188"/>
      <c r="ONO11" s="188"/>
      <c r="ONP11" s="188"/>
      <c r="ONQ11" s="188"/>
      <c r="ONR11" s="188"/>
      <c r="ONS11" s="188"/>
      <c r="ONT11" s="188"/>
      <c r="ONU11" s="188"/>
      <c r="ONV11" s="188"/>
      <c r="ONW11" s="188"/>
      <c r="ONX11" s="188"/>
      <c r="ONY11" s="188"/>
      <c r="ONZ11" s="188"/>
      <c r="OOA11" s="188"/>
      <c r="OOB11" s="188"/>
      <c r="OOC11" s="188"/>
      <c r="OOD11" s="188"/>
      <c r="OOE11" s="188"/>
      <c r="OOF11" s="188"/>
      <c r="OOG11" s="188"/>
      <c r="OOH11" s="188"/>
      <c r="OOI11" s="188"/>
      <c r="OOJ11" s="188"/>
      <c r="OOK11" s="188"/>
      <c r="OOL11" s="188"/>
      <c r="OOM11" s="188"/>
      <c r="OON11" s="188"/>
      <c r="OOO11" s="188"/>
      <c r="OOP11" s="188"/>
      <c r="OOQ11" s="188"/>
      <c r="OOR11" s="188"/>
      <c r="OOS11" s="188"/>
      <c r="OOT11" s="188"/>
      <c r="OOU11" s="188"/>
      <c r="OOV11" s="188"/>
      <c r="OOW11" s="188"/>
      <c r="OOX11" s="188"/>
      <c r="OOY11" s="188"/>
      <c r="OOZ11" s="188"/>
      <c r="OPA11" s="188"/>
      <c r="OPB11" s="188"/>
      <c r="OPC11" s="188"/>
      <c r="OPD11" s="188"/>
      <c r="OPE11" s="188"/>
      <c r="OPF11" s="188"/>
      <c r="OPG11" s="188"/>
      <c r="OPH11" s="188"/>
      <c r="OPI11" s="188"/>
      <c r="OPJ11" s="188"/>
      <c r="OPK11" s="188"/>
      <c r="OPL11" s="188"/>
      <c r="OPM11" s="188"/>
      <c r="OPN11" s="188"/>
      <c r="OPO11" s="188"/>
      <c r="OPP11" s="188"/>
      <c r="OPQ11" s="188"/>
      <c r="OPR11" s="188"/>
      <c r="OPS11" s="188"/>
      <c r="OPT11" s="188"/>
      <c r="OPU11" s="188"/>
      <c r="OPV11" s="188"/>
      <c r="OPW11" s="188"/>
      <c r="OPX11" s="188"/>
      <c r="OPY11" s="188"/>
      <c r="OPZ11" s="188"/>
      <c r="OQA11" s="188"/>
      <c r="OQB11" s="188"/>
      <c r="OQC11" s="188"/>
      <c r="OQD11" s="188"/>
      <c r="OQE11" s="188"/>
      <c r="OQF11" s="188"/>
      <c r="OQG11" s="188"/>
      <c r="OQH11" s="188"/>
      <c r="OQI11" s="188"/>
      <c r="OQJ11" s="188"/>
      <c r="OQK11" s="188"/>
      <c r="OQL11" s="188"/>
      <c r="OQM11" s="188"/>
      <c r="OQN11" s="188"/>
      <c r="OQO11" s="188"/>
      <c r="OQP11" s="188"/>
      <c r="OQQ11" s="188"/>
      <c r="OQR11" s="188"/>
      <c r="OQS11" s="188"/>
      <c r="OQT11" s="188"/>
      <c r="OQU11" s="188"/>
      <c r="OQV11" s="188"/>
      <c r="OQW11" s="188"/>
      <c r="OQX11" s="188"/>
      <c r="OQY11" s="188"/>
      <c r="OQZ11" s="188"/>
      <c r="ORA11" s="188"/>
      <c r="ORB11" s="188"/>
      <c r="ORC11" s="188"/>
      <c r="ORD11" s="188"/>
      <c r="ORE11" s="188"/>
      <c r="ORF11" s="188"/>
      <c r="ORG11" s="188"/>
      <c r="ORH11" s="188"/>
      <c r="ORI11" s="188"/>
      <c r="ORJ11" s="188"/>
      <c r="ORK11" s="188"/>
      <c r="ORL11" s="188"/>
      <c r="ORM11" s="188"/>
      <c r="ORN11" s="188"/>
      <c r="ORO11" s="188"/>
      <c r="ORP11" s="188"/>
      <c r="ORQ11" s="188"/>
      <c r="ORR11" s="188"/>
      <c r="ORS11" s="188"/>
      <c r="ORT11" s="188"/>
      <c r="ORU11" s="188"/>
      <c r="ORV11" s="188"/>
      <c r="ORW11" s="188"/>
      <c r="ORX11" s="188"/>
      <c r="ORY11" s="188"/>
      <c r="ORZ11" s="188"/>
      <c r="OSA11" s="188"/>
      <c r="OSB11" s="188"/>
      <c r="OSC11" s="188"/>
      <c r="OSD11" s="188"/>
      <c r="OSE11" s="188"/>
      <c r="OSF11" s="188"/>
      <c r="OSG11" s="188"/>
      <c r="OSH11" s="188"/>
      <c r="OSI11" s="188"/>
      <c r="OSJ11" s="188"/>
      <c r="OSK11" s="188"/>
      <c r="OSL11" s="188"/>
      <c r="OSM11" s="188"/>
      <c r="OSN11" s="188"/>
      <c r="OSO11" s="188"/>
      <c r="OSP11" s="188"/>
      <c r="OSQ11" s="188"/>
      <c r="OSR11" s="188"/>
      <c r="OSS11" s="188"/>
      <c r="OST11" s="188"/>
      <c r="OSU11" s="188"/>
      <c r="OSV11" s="188"/>
      <c r="OSW11" s="188"/>
      <c r="OSX11" s="188"/>
      <c r="OSY11" s="188"/>
      <c r="OSZ11" s="188"/>
      <c r="OTA11" s="188"/>
      <c r="OTB11" s="188"/>
      <c r="OTC11" s="188"/>
      <c r="OTD11" s="188"/>
      <c r="OTE11" s="188"/>
      <c r="OTF11" s="188"/>
      <c r="OTG11" s="188"/>
      <c r="OTH11" s="188"/>
      <c r="OTI11" s="188"/>
      <c r="OTJ11" s="188"/>
      <c r="OTK11" s="188"/>
      <c r="OTL11" s="188"/>
      <c r="OTM11" s="188"/>
      <c r="OTN11" s="188"/>
      <c r="OTO11" s="188"/>
      <c r="OTP11" s="188"/>
      <c r="OTQ11" s="188"/>
      <c r="OTR11" s="188"/>
      <c r="OTS11" s="188"/>
      <c r="OTT11" s="188"/>
      <c r="OTU11" s="188"/>
      <c r="OTV11" s="188"/>
      <c r="OTW11" s="188"/>
      <c r="OTX11" s="188"/>
      <c r="OTY11" s="188"/>
      <c r="OTZ11" s="188"/>
      <c r="OUA11" s="188"/>
      <c r="OUB11" s="188"/>
      <c r="OUC11" s="188"/>
      <c r="OUD11" s="188"/>
      <c r="OUE11" s="188"/>
      <c r="OUF11" s="188"/>
      <c r="OUG11" s="188"/>
      <c r="OUH11" s="188"/>
      <c r="OUI11" s="188"/>
      <c r="OUJ11" s="188"/>
      <c r="OUK11" s="188"/>
      <c r="OUL11" s="188"/>
      <c r="OUM11" s="188"/>
      <c r="OUN11" s="188"/>
      <c r="OUO11" s="188"/>
      <c r="OUP11" s="188"/>
      <c r="OUQ11" s="188"/>
      <c r="OUR11" s="188"/>
      <c r="OUS11" s="188"/>
      <c r="OUT11" s="188"/>
      <c r="OUU11" s="188"/>
      <c r="OUV11" s="188"/>
      <c r="OUW11" s="188"/>
      <c r="OUX11" s="188"/>
      <c r="OUY11" s="188"/>
      <c r="OUZ11" s="188"/>
      <c r="OVA11" s="188"/>
      <c r="OVB11" s="188"/>
      <c r="OVC11" s="188"/>
      <c r="OVD11" s="188"/>
      <c r="OVE11" s="188"/>
      <c r="OVF11" s="188"/>
      <c r="OVG11" s="188"/>
      <c r="OVH11" s="188"/>
      <c r="OVI11" s="188"/>
      <c r="OVJ11" s="188"/>
      <c r="OVK11" s="188"/>
      <c r="OVL11" s="188"/>
      <c r="OVM11" s="188"/>
      <c r="OVN11" s="188"/>
      <c r="OVO11" s="188"/>
      <c r="OVP11" s="188"/>
      <c r="OVQ11" s="188"/>
      <c r="OVR11" s="188"/>
      <c r="OVS11" s="188"/>
      <c r="OVT11" s="188"/>
      <c r="OVU11" s="188"/>
      <c r="OVV11" s="188"/>
      <c r="OVW11" s="188"/>
      <c r="OVX11" s="188"/>
      <c r="OVY11" s="188"/>
      <c r="OVZ11" s="188"/>
      <c r="OWA11" s="188"/>
      <c r="OWB11" s="188"/>
      <c r="OWC11" s="188"/>
      <c r="OWD11" s="188"/>
      <c r="OWE11" s="188"/>
      <c r="OWF11" s="188"/>
      <c r="OWG11" s="188"/>
      <c r="OWH11" s="188"/>
      <c r="OWI11" s="188"/>
      <c r="OWJ11" s="188"/>
      <c r="OWK11" s="188"/>
      <c r="OWL11" s="188"/>
      <c r="OWM11" s="188"/>
      <c r="OWN11" s="188"/>
      <c r="OWO11" s="188"/>
      <c r="OWP11" s="188"/>
      <c r="OWQ11" s="188"/>
      <c r="OWR11" s="188"/>
      <c r="OWS11" s="188"/>
      <c r="OWT11" s="188"/>
      <c r="OWU11" s="188"/>
      <c r="OWV11" s="188"/>
      <c r="OWW11" s="188"/>
      <c r="OWX11" s="188"/>
      <c r="OWY11" s="188"/>
      <c r="OWZ11" s="188"/>
      <c r="OXA11" s="188"/>
      <c r="OXB11" s="188"/>
      <c r="OXC11" s="188"/>
      <c r="OXD11" s="188"/>
      <c r="OXE11" s="188"/>
      <c r="OXF11" s="188"/>
      <c r="OXG11" s="188"/>
      <c r="OXH11" s="188"/>
      <c r="OXI11" s="188"/>
      <c r="OXJ11" s="188"/>
      <c r="OXK11" s="188"/>
      <c r="OXL11" s="188"/>
      <c r="OXM11" s="188"/>
      <c r="OXN11" s="188"/>
      <c r="OXO11" s="188"/>
      <c r="OXP11" s="188"/>
      <c r="OXQ11" s="188"/>
      <c r="OXR11" s="188"/>
      <c r="OXS11" s="188"/>
      <c r="OXT11" s="188"/>
      <c r="OXU11" s="188"/>
      <c r="OXV11" s="188"/>
      <c r="OXW11" s="188"/>
      <c r="OXX11" s="188"/>
      <c r="OXY11" s="188"/>
      <c r="OXZ11" s="188"/>
      <c r="OYA11" s="188"/>
      <c r="OYB11" s="188"/>
      <c r="OYC11" s="188"/>
      <c r="OYD11" s="188"/>
      <c r="OYE11" s="188"/>
      <c r="OYF11" s="188"/>
      <c r="OYG11" s="188"/>
      <c r="OYH11" s="188"/>
      <c r="OYI11" s="188"/>
      <c r="OYJ11" s="188"/>
      <c r="OYK11" s="188"/>
      <c r="OYL11" s="188"/>
      <c r="OYM11" s="188"/>
      <c r="OYN11" s="188"/>
      <c r="OYO11" s="188"/>
      <c r="OYP11" s="188"/>
      <c r="OYQ11" s="188"/>
      <c r="OYR11" s="188"/>
      <c r="OYS11" s="188"/>
      <c r="OYT11" s="188"/>
      <c r="OYU11" s="188"/>
      <c r="OYV11" s="188"/>
      <c r="OYW11" s="188"/>
      <c r="OYX11" s="188"/>
      <c r="OYY11" s="188"/>
      <c r="OYZ11" s="188"/>
      <c r="OZA11" s="188"/>
      <c r="OZB11" s="188"/>
      <c r="OZC11" s="188"/>
      <c r="OZD11" s="188"/>
      <c r="OZE11" s="188"/>
      <c r="OZF11" s="188"/>
      <c r="OZG11" s="188"/>
      <c r="OZH11" s="188"/>
      <c r="OZI11" s="188"/>
      <c r="OZJ11" s="188"/>
      <c r="OZK11" s="188"/>
      <c r="OZL11" s="188"/>
      <c r="OZM11" s="188"/>
      <c r="OZN11" s="188"/>
      <c r="OZO11" s="188"/>
      <c r="OZP11" s="188"/>
      <c r="OZQ11" s="188"/>
      <c r="OZR11" s="188"/>
      <c r="OZS11" s="188"/>
      <c r="OZT11" s="188"/>
      <c r="OZU11" s="188"/>
      <c r="OZV11" s="188"/>
      <c r="OZW11" s="188"/>
      <c r="OZX11" s="188"/>
      <c r="OZY11" s="188"/>
      <c r="OZZ11" s="188"/>
      <c r="PAA11" s="188"/>
      <c r="PAB11" s="188"/>
      <c r="PAC11" s="188"/>
      <c r="PAD11" s="188"/>
      <c r="PAE11" s="188"/>
      <c r="PAF11" s="188"/>
      <c r="PAG11" s="188"/>
      <c r="PAH11" s="188"/>
      <c r="PAI11" s="188"/>
      <c r="PAJ11" s="188"/>
      <c r="PAK11" s="188"/>
      <c r="PAL11" s="188"/>
      <c r="PAM11" s="188"/>
      <c r="PAN11" s="188"/>
      <c r="PAO11" s="188"/>
      <c r="PAP11" s="188"/>
      <c r="PAQ11" s="188"/>
      <c r="PAR11" s="188"/>
      <c r="PAS11" s="188"/>
      <c r="PAT11" s="188"/>
      <c r="PAU11" s="188"/>
      <c r="PAV11" s="188"/>
      <c r="PAW11" s="188"/>
      <c r="PAX11" s="188"/>
      <c r="PAY11" s="188"/>
      <c r="PAZ11" s="188"/>
      <c r="PBA11" s="188"/>
      <c r="PBB11" s="188"/>
      <c r="PBC11" s="188"/>
      <c r="PBD11" s="188"/>
      <c r="PBE11" s="188"/>
      <c r="PBF11" s="188"/>
      <c r="PBG11" s="188"/>
      <c r="PBH11" s="188"/>
      <c r="PBI11" s="188"/>
      <c r="PBJ11" s="188"/>
      <c r="PBK11" s="188"/>
      <c r="PBL11" s="188"/>
      <c r="PBM11" s="188"/>
      <c r="PBN11" s="188"/>
      <c r="PBO11" s="188"/>
      <c r="PBP11" s="188"/>
      <c r="PBQ11" s="188"/>
      <c r="PBR11" s="188"/>
      <c r="PBS11" s="188"/>
      <c r="PBT11" s="188"/>
      <c r="PBU11" s="188"/>
      <c r="PBV11" s="188"/>
      <c r="PBW11" s="188"/>
      <c r="PBX11" s="188"/>
      <c r="PBY11" s="188"/>
      <c r="PBZ11" s="188"/>
      <c r="PCA11" s="188"/>
      <c r="PCB11" s="188"/>
      <c r="PCC11" s="188"/>
      <c r="PCD11" s="188"/>
      <c r="PCE11" s="188"/>
      <c r="PCF11" s="188"/>
      <c r="PCG11" s="188"/>
      <c r="PCH11" s="188"/>
      <c r="PCI11" s="188"/>
      <c r="PCJ11" s="188"/>
      <c r="PCK11" s="188"/>
      <c r="PCL11" s="188"/>
      <c r="PCM11" s="188"/>
      <c r="PCN11" s="188"/>
      <c r="PCO11" s="188"/>
      <c r="PCP11" s="188"/>
      <c r="PCQ11" s="188"/>
      <c r="PCR11" s="188"/>
      <c r="PCS11" s="188"/>
      <c r="PCT11" s="188"/>
      <c r="PCU11" s="188"/>
      <c r="PCV11" s="188"/>
      <c r="PCW11" s="188"/>
      <c r="PCX11" s="188"/>
      <c r="PCY11" s="188"/>
      <c r="PCZ11" s="188"/>
      <c r="PDA11" s="188"/>
      <c r="PDB11" s="188"/>
      <c r="PDC11" s="188"/>
      <c r="PDD11" s="188"/>
      <c r="PDE11" s="188"/>
      <c r="PDF11" s="188"/>
      <c r="PDG11" s="188"/>
      <c r="PDH11" s="188"/>
      <c r="PDI11" s="188"/>
      <c r="PDJ11" s="188"/>
      <c r="PDK11" s="188"/>
      <c r="PDL11" s="188"/>
      <c r="PDM11" s="188"/>
      <c r="PDN11" s="188"/>
      <c r="PDO11" s="188"/>
      <c r="PDP11" s="188"/>
      <c r="PDQ11" s="188"/>
      <c r="PDR11" s="188"/>
      <c r="PDS11" s="188"/>
      <c r="PDT11" s="188"/>
      <c r="PDU11" s="188"/>
      <c r="PDV11" s="188"/>
      <c r="PDW11" s="188"/>
      <c r="PDX11" s="188"/>
      <c r="PDY11" s="188"/>
      <c r="PDZ11" s="188"/>
      <c r="PEA11" s="188"/>
      <c r="PEB11" s="188"/>
      <c r="PEC11" s="188"/>
      <c r="PED11" s="188"/>
      <c r="PEE11" s="188"/>
      <c r="PEF11" s="188"/>
      <c r="PEG11" s="188"/>
      <c r="PEH11" s="188"/>
      <c r="PEI11" s="188"/>
      <c r="PEJ11" s="188"/>
      <c r="PEK11" s="188"/>
      <c r="PEL11" s="188"/>
      <c r="PEM11" s="188"/>
      <c r="PEN11" s="188"/>
      <c r="PEO11" s="188"/>
      <c r="PEP11" s="188"/>
      <c r="PEQ11" s="188"/>
      <c r="PER11" s="188"/>
      <c r="PES11" s="188"/>
      <c r="PET11" s="188"/>
      <c r="PEU11" s="188"/>
      <c r="PEV11" s="188"/>
      <c r="PEW11" s="188"/>
      <c r="PEX11" s="188"/>
      <c r="PEY11" s="188"/>
      <c r="PEZ11" s="188"/>
      <c r="PFA11" s="188"/>
      <c r="PFB11" s="188"/>
      <c r="PFC11" s="188"/>
      <c r="PFD11" s="188"/>
      <c r="PFE11" s="188"/>
      <c r="PFF11" s="188"/>
      <c r="PFG11" s="188"/>
      <c r="PFH11" s="188"/>
      <c r="PFI11" s="188"/>
      <c r="PFJ11" s="188"/>
      <c r="PFK11" s="188"/>
      <c r="PFL11" s="188"/>
      <c r="PFM11" s="188"/>
      <c r="PFN11" s="188"/>
      <c r="PFO11" s="188"/>
      <c r="PFP11" s="188"/>
      <c r="PFQ11" s="188"/>
      <c r="PFR11" s="188"/>
      <c r="PFS11" s="188"/>
      <c r="PFT11" s="188"/>
      <c r="PFU11" s="188"/>
      <c r="PFV11" s="188"/>
      <c r="PFW11" s="188"/>
      <c r="PFX11" s="188"/>
      <c r="PFY11" s="188"/>
      <c r="PFZ11" s="188"/>
      <c r="PGA11" s="188"/>
      <c r="PGB11" s="188"/>
      <c r="PGC11" s="188"/>
      <c r="PGD11" s="188"/>
      <c r="PGE11" s="188"/>
      <c r="PGF11" s="188"/>
      <c r="PGG11" s="188"/>
      <c r="PGH11" s="188"/>
      <c r="PGI11" s="188"/>
      <c r="PGJ11" s="188"/>
      <c r="PGK11" s="188"/>
      <c r="PGL11" s="188"/>
      <c r="PGM11" s="188"/>
      <c r="PGN11" s="188"/>
      <c r="PGO11" s="188"/>
      <c r="PGP11" s="188"/>
      <c r="PGQ11" s="188"/>
      <c r="PGR11" s="188"/>
      <c r="PGS11" s="188"/>
      <c r="PGT11" s="188"/>
      <c r="PGU11" s="188"/>
      <c r="PGV11" s="188"/>
      <c r="PGW11" s="188"/>
      <c r="PGX11" s="188"/>
      <c r="PGY11" s="188"/>
      <c r="PGZ11" s="188"/>
      <c r="PHA11" s="188"/>
      <c r="PHB11" s="188"/>
      <c r="PHC11" s="188"/>
      <c r="PHD11" s="188"/>
      <c r="PHE11" s="188"/>
      <c r="PHF11" s="188"/>
      <c r="PHG11" s="188"/>
      <c r="PHH11" s="188"/>
      <c r="PHI11" s="188"/>
      <c r="PHJ11" s="188"/>
      <c r="PHK11" s="188"/>
      <c r="PHL11" s="188"/>
      <c r="PHM11" s="188"/>
      <c r="PHN11" s="188"/>
      <c r="PHO11" s="188"/>
      <c r="PHP11" s="188"/>
      <c r="PHQ11" s="188"/>
      <c r="PHR11" s="188"/>
      <c r="PHS11" s="188"/>
      <c r="PHT11" s="188"/>
      <c r="PHU11" s="188"/>
      <c r="PHV11" s="188"/>
      <c r="PHW11" s="188"/>
      <c r="PHX11" s="188"/>
      <c r="PHY11" s="188"/>
      <c r="PHZ11" s="188"/>
      <c r="PIA11" s="188"/>
      <c r="PIB11" s="188"/>
      <c r="PIC11" s="188"/>
      <c r="PID11" s="188"/>
      <c r="PIE11" s="188"/>
      <c r="PIF11" s="188"/>
      <c r="PIG11" s="188"/>
      <c r="PIH11" s="188"/>
      <c r="PII11" s="188"/>
      <c r="PIJ11" s="188"/>
      <c r="PIK11" s="188"/>
      <c r="PIL11" s="188"/>
      <c r="PIM11" s="188"/>
      <c r="PIN11" s="188"/>
      <c r="PIO11" s="188"/>
      <c r="PIP11" s="188"/>
      <c r="PIQ11" s="188"/>
      <c r="PIR11" s="188"/>
      <c r="PIS11" s="188"/>
      <c r="PIT11" s="188"/>
      <c r="PIU11" s="188"/>
      <c r="PIV11" s="188"/>
      <c r="PIW11" s="188"/>
      <c r="PIX11" s="188"/>
      <c r="PIY11" s="188"/>
      <c r="PIZ11" s="188"/>
      <c r="PJA11" s="188"/>
      <c r="PJB11" s="188"/>
      <c r="PJC11" s="188"/>
      <c r="PJD11" s="188"/>
      <c r="PJE11" s="188"/>
      <c r="PJF11" s="188"/>
      <c r="PJG11" s="188"/>
      <c r="PJH11" s="188"/>
      <c r="PJI11" s="188"/>
      <c r="PJJ11" s="188"/>
      <c r="PJK11" s="188"/>
      <c r="PJL11" s="188"/>
      <c r="PJM11" s="188"/>
      <c r="PJN11" s="188"/>
      <c r="PJO11" s="188"/>
      <c r="PJP11" s="188"/>
      <c r="PJQ11" s="188"/>
      <c r="PJR11" s="188"/>
      <c r="PJS11" s="188"/>
      <c r="PJT11" s="188"/>
      <c r="PJU11" s="188"/>
      <c r="PJV11" s="188"/>
      <c r="PJW11" s="188"/>
      <c r="PJX11" s="188"/>
      <c r="PJY11" s="188"/>
      <c r="PJZ11" s="188"/>
      <c r="PKA11" s="188"/>
      <c r="PKB11" s="188"/>
      <c r="PKC11" s="188"/>
      <c r="PKD11" s="188"/>
      <c r="PKE11" s="188"/>
      <c r="PKF11" s="188"/>
      <c r="PKG11" s="188"/>
      <c r="PKH11" s="188"/>
      <c r="PKI11" s="188"/>
      <c r="PKJ11" s="188"/>
      <c r="PKK11" s="188"/>
      <c r="PKL11" s="188"/>
      <c r="PKM11" s="188"/>
      <c r="PKN11" s="188"/>
      <c r="PKO11" s="188"/>
      <c r="PKP11" s="188"/>
      <c r="PKQ11" s="188"/>
      <c r="PKR11" s="188"/>
      <c r="PKS11" s="188"/>
      <c r="PKT11" s="188"/>
      <c r="PKU11" s="188"/>
      <c r="PKV11" s="188"/>
      <c r="PKW11" s="188"/>
      <c r="PKX11" s="188"/>
      <c r="PKY11" s="188"/>
      <c r="PKZ11" s="188"/>
      <c r="PLA11" s="188"/>
      <c r="PLB11" s="188"/>
      <c r="PLC11" s="188"/>
      <c r="PLD11" s="188"/>
      <c r="PLE11" s="188"/>
      <c r="PLF11" s="188"/>
      <c r="PLG11" s="188"/>
      <c r="PLH11" s="188"/>
      <c r="PLI11" s="188"/>
      <c r="PLJ11" s="188"/>
      <c r="PLK11" s="188"/>
      <c r="PLL11" s="188"/>
      <c r="PLM11" s="188"/>
      <c r="PLN11" s="188"/>
      <c r="PLO11" s="188"/>
      <c r="PLP11" s="188"/>
      <c r="PLQ11" s="188"/>
      <c r="PLR11" s="188"/>
      <c r="PLS11" s="188"/>
      <c r="PLT11" s="188"/>
      <c r="PLU11" s="188"/>
      <c r="PLV11" s="188"/>
      <c r="PLW11" s="188"/>
      <c r="PLX11" s="188"/>
      <c r="PLY11" s="188"/>
      <c r="PLZ11" s="188"/>
      <c r="PMA11" s="188"/>
      <c r="PMB11" s="188"/>
      <c r="PMC11" s="188"/>
      <c r="PMD11" s="188"/>
      <c r="PME11" s="188"/>
      <c r="PMF11" s="188"/>
      <c r="PMG11" s="188"/>
      <c r="PMH11" s="188"/>
      <c r="PMI11" s="188"/>
      <c r="PMJ11" s="188"/>
      <c r="PMK11" s="188"/>
      <c r="PML11" s="188"/>
      <c r="PMM11" s="188"/>
      <c r="PMN11" s="188"/>
      <c r="PMO11" s="188"/>
      <c r="PMP11" s="188"/>
      <c r="PMQ11" s="188"/>
      <c r="PMR11" s="188"/>
      <c r="PMS11" s="188"/>
      <c r="PMT11" s="188"/>
      <c r="PMU11" s="188"/>
      <c r="PMV11" s="188"/>
      <c r="PMW11" s="188"/>
      <c r="PMX11" s="188"/>
      <c r="PMY11" s="188"/>
      <c r="PMZ11" s="188"/>
      <c r="PNA11" s="188"/>
      <c r="PNB11" s="188"/>
      <c r="PNC11" s="188"/>
      <c r="PND11" s="188"/>
      <c r="PNE11" s="188"/>
      <c r="PNF11" s="188"/>
      <c r="PNG11" s="188"/>
      <c r="PNH11" s="188"/>
      <c r="PNI11" s="188"/>
      <c r="PNJ11" s="188"/>
      <c r="PNK11" s="188"/>
      <c r="PNL11" s="188"/>
      <c r="PNM11" s="188"/>
      <c r="PNN11" s="188"/>
      <c r="PNO11" s="188"/>
      <c r="PNP11" s="188"/>
      <c r="PNQ11" s="188"/>
      <c r="PNR11" s="188"/>
      <c r="PNS11" s="188"/>
      <c r="PNT11" s="188"/>
      <c r="PNU11" s="188"/>
      <c r="PNV11" s="188"/>
      <c r="PNW11" s="188"/>
      <c r="PNX11" s="188"/>
      <c r="PNY11" s="188"/>
      <c r="PNZ11" s="188"/>
      <c r="POA11" s="188"/>
      <c r="POB11" s="188"/>
      <c r="POC11" s="188"/>
      <c r="POD11" s="188"/>
      <c r="POE11" s="188"/>
      <c r="POF11" s="188"/>
      <c r="POG11" s="188"/>
      <c r="POH11" s="188"/>
      <c r="POI11" s="188"/>
      <c r="POJ11" s="188"/>
      <c r="POK11" s="188"/>
      <c r="POL11" s="188"/>
      <c r="POM11" s="188"/>
      <c r="PON11" s="188"/>
      <c r="POO11" s="188"/>
      <c r="POP11" s="188"/>
      <c r="POQ11" s="188"/>
      <c r="POR11" s="188"/>
      <c r="POS11" s="188"/>
      <c r="POT11" s="188"/>
      <c r="POU11" s="188"/>
      <c r="POV11" s="188"/>
      <c r="POW11" s="188"/>
      <c r="POX11" s="188"/>
      <c r="POY11" s="188"/>
      <c r="POZ11" s="188"/>
      <c r="PPA11" s="188"/>
      <c r="PPB11" s="188"/>
      <c r="PPC11" s="188"/>
      <c r="PPD11" s="188"/>
      <c r="PPE11" s="188"/>
      <c r="PPF11" s="188"/>
      <c r="PPG11" s="188"/>
      <c r="PPH11" s="188"/>
      <c r="PPI11" s="188"/>
      <c r="PPJ11" s="188"/>
      <c r="PPK11" s="188"/>
      <c r="PPL11" s="188"/>
      <c r="PPM11" s="188"/>
      <c r="PPN11" s="188"/>
      <c r="PPO11" s="188"/>
      <c r="PPP11" s="188"/>
      <c r="PPQ11" s="188"/>
      <c r="PPR11" s="188"/>
      <c r="PPS11" s="188"/>
      <c r="PPT11" s="188"/>
      <c r="PPU11" s="188"/>
      <c r="PPV11" s="188"/>
      <c r="PPW11" s="188"/>
      <c r="PPX11" s="188"/>
      <c r="PPY11" s="188"/>
      <c r="PPZ11" s="188"/>
      <c r="PQA11" s="188"/>
      <c r="PQB11" s="188"/>
      <c r="PQC11" s="188"/>
      <c r="PQD11" s="188"/>
      <c r="PQE11" s="188"/>
      <c r="PQF11" s="188"/>
      <c r="PQG11" s="188"/>
      <c r="PQH11" s="188"/>
      <c r="PQI11" s="188"/>
      <c r="PQJ11" s="188"/>
      <c r="PQK11" s="188"/>
      <c r="PQL11" s="188"/>
      <c r="PQM11" s="188"/>
      <c r="PQN11" s="188"/>
      <c r="PQO11" s="188"/>
      <c r="PQP11" s="188"/>
      <c r="PQQ11" s="188"/>
      <c r="PQR11" s="188"/>
      <c r="PQS11" s="188"/>
      <c r="PQT11" s="188"/>
      <c r="PQU11" s="188"/>
      <c r="PQV11" s="188"/>
      <c r="PQW11" s="188"/>
      <c r="PQX11" s="188"/>
      <c r="PQY11" s="188"/>
      <c r="PQZ11" s="188"/>
      <c r="PRA11" s="188"/>
      <c r="PRB11" s="188"/>
      <c r="PRC11" s="188"/>
      <c r="PRD11" s="188"/>
      <c r="PRE11" s="188"/>
      <c r="PRF11" s="188"/>
      <c r="PRG11" s="188"/>
      <c r="PRH11" s="188"/>
      <c r="PRI11" s="188"/>
      <c r="PRJ11" s="188"/>
      <c r="PRK11" s="188"/>
      <c r="PRL11" s="188"/>
      <c r="PRM11" s="188"/>
      <c r="PRN11" s="188"/>
      <c r="PRO11" s="188"/>
      <c r="PRP11" s="188"/>
      <c r="PRQ11" s="188"/>
      <c r="PRR11" s="188"/>
      <c r="PRS11" s="188"/>
      <c r="PRT11" s="188"/>
      <c r="PRU11" s="188"/>
      <c r="PRV11" s="188"/>
      <c r="PRW11" s="188"/>
      <c r="PRX11" s="188"/>
      <c r="PRY11" s="188"/>
      <c r="PRZ11" s="188"/>
      <c r="PSA11" s="188"/>
      <c r="PSB11" s="188"/>
      <c r="PSC11" s="188"/>
      <c r="PSD11" s="188"/>
      <c r="PSE11" s="188"/>
      <c r="PSF11" s="188"/>
      <c r="PSG11" s="188"/>
      <c r="PSH11" s="188"/>
      <c r="PSI11" s="188"/>
      <c r="PSJ11" s="188"/>
      <c r="PSK11" s="188"/>
      <c r="PSL11" s="188"/>
      <c r="PSM11" s="188"/>
      <c r="PSN11" s="188"/>
      <c r="PSO11" s="188"/>
      <c r="PSP11" s="188"/>
      <c r="PSQ11" s="188"/>
      <c r="PSR11" s="188"/>
      <c r="PSS11" s="188"/>
      <c r="PST11" s="188"/>
      <c r="PSU11" s="188"/>
      <c r="PSV11" s="188"/>
      <c r="PSW11" s="188"/>
      <c r="PSX11" s="188"/>
      <c r="PSY11" s="188"/>
      <c r="PSZ11" s="188"/>
      <c r="PTA11" s="188"/>
      <c r="PTB11" s="188"/>
      <c r="PTC11" s="188"/>
      <c r="PTD11" s="188"/>
      <c r="PTE11" s="188"/>
      <c r="PTF11" s="188"/>
      <c r="PTG11" s="188"/>
      <c r="PTH11" s="188"/>
      <c r="PTI11" s="188"/>
      <c r="PTJ11" s="188"/>
      <c r="PTK11" s="188"/>
      <c r="PTL11" s="188"/>
      <c r="PTM11" s="188"/>
      <c r="PTN11" s="188"/>
      <c r="PTO11" s="188"/>
      <c r="PTP11" s="188"/>
      <c r="PTQ11" s="188"/>
      <c r="PTR11" s="188"/>
      <c r="PTS11" s="188"/>
      <c r="PTT11" s="188"/>
      <c r="PTU11" s="188"/>
      <c r="PTV11" s="188"/>
      <c r="PTW11" s="188"/>
      <c r="PTX11" s="188"/>
      <c r="PTY11" s="188"/>
      <c r="PTZ11" s="188"/>
      <c r="PUA11" s="188"/>
      <c r="PUB11" s="188"/>
      <c r="PUC11" s="188"/>
      <c r="PUD11" s="188"/>
      <c r="PUE11" s="188"/>
      <c r="PUF11" s="188"/>
      <c r="PUG11" s="188"/>
      <c r="PUH11" s="188"/>
      <c r="PUI11" s="188"/>
      <c r="PUJ11" s="188"/>
      <c r="PUK11" s="188"/>
      <c r="PUL11" s="188"/>
      <c r="PUM11" s="188"/>
      <c r="PUN11" s="188"/>
      <c r="PUO11" s="188"/>
      <c r="PUP11" s="188"/>
      <c r="PUQ11" s="188"/>
      <c r="PUR11" s="188"/>
      <c r="PUS11" s="188"/>
      <c r="PUT11" s="188"/>
      <c r="PUU11" s="188"/>
      <c r="PUV11" s="188"/>
      <c r="PUW11" s="188"/>
      <c r="PUX11" s="188"/>
      <c r="PUY11" s="188"/>
      <c r="PUZ11" s="188"/>
      <c r="PVA11" s="188"/>
      <c r="PVB11" s="188"/>
      <c r="PVC11" s="188"/>
      <c r="PVD11" s="188"/>
      <c r="PVE11" s="188"/>
      <c r="PVF11" s="188"/>
      <c r="PVG11" s="188"/>
      <c r="PVH11" s="188"/>
      <c r="PVI11" s="188"/>
      <c r="PVJ11" s="188"/>
      <c r="PVK11" s="188"/>
      <c r="PVL11" s="188"/>
      <c r="PVM11" s="188"/>
      <c r="PVN11" s="188"/>
      <c r="PVO11" s="188"/>
      <c r="PVP11" s="188"/>
      <c r="PVQ11" s="188"/>
      <c r="PVR11" s="188"/>
      <c r="PVS11" s="188"/>
      <c r="PVT11" s="188"/>
      <c r="PVU11" s="188"/>
      <c r="PVV11" s="188"/>
      <c r="PVW11" s="188"/>
      <c r="PVX11" s="188"/>
      <c r="PVY11" s="188"/>
      <c r="PVZ11" s="188"/>
      <c r="PWA11" s="188"/>
      <c r="PWB11" s="188"/>
      <c r="PWC11" s="188"/>
      <c r="PWD11" s="188"/>
      <c r="PWE11" s="188"/>
      <c r="PWF11" s="188"/>
      <c r="PWG11" s="188"/>
      <c r="PWH11" s="188"/>
      <c r="PWI11" s="188"/>
      <c r="PWJ11" s="188"/>
      <c r="PWK11" s="188"/>
      <c r="PWL11" s="188"/>
      <c r="PWM11" s="188"/>
      <c r="PWN11" s="188"/>
      <c r="PWO11" s="188"/>
      <c r="PWP11" s="188"/>
      <c r="PWQ11" s="188"/>
      <c r="PWR11" s="188"/>
      <c r="PWS11" s="188"/>
      <c r="PWT11" s="188"/>
      <c r="PWU11" s="188"/>
      <c r="PWV11" s="188"/>
      <c r="PWW11" s="188"/>
      <c r="PWX11" s="188"/>
      <c r="PWY11" s="188"/>
      <c r="PWZ11" s="188"/>
      <c r="PXA11" s="188"/>
      <c r="PXB11" s="188"/>
      <c r="PXC11" s="188"/>
      <c r="PXD11" s="188"/>
      <c r="PXE11" s="188"/>
      <c r="PXF11" s="188"/>
      <c r="PXG11" s="188"/>
      <c r="PXH11" s="188"/>
      <c r="PXI11" s="188"/>
      <c r="PXJ11" s="188"/>
      <c r="PXK11" s="188"/>
      <c r="PXL11" s="188"/>
      <c r="PXM11" s="188"/>
      <c r="PXN11" s="188"/>
      <c r="PXO11" s="188"/>
      <c r="PXP11" s="188"/>
      <c r="PXQ11" s="188"/>
      <c r="PXR11" s="188"/>
      <c r="PXS11" s="188"/>
      <c r="PXT11" s="188"/>
      <c r="PXU11" s="188"/>
      <c r="PXV11" s="188"/>
      <c r="PXW11" s="188"/>
      <c r="PXX11" s="188"/>
      <c r="PXY11" s="188"/>
      <c r="PXZ11" s="188"/>
      <c r="PYA11" s="188"/>
      <c r="PYB11" s="188"/>
      <c r="PYC11" s="188"/>
      <c r="PYD11" s="188"/>
      <c r="PYE11" s="188"/>
      <c r="PYF11" s="188"/>
      <c r="PYG11" s="188"/>
      <c r="PYH11" s="188"/>
      <c r="PYI11" s="188"/>
      <c r="PYJ11" s="188"/>
      <c r="PYK11" s="188"/>
      <c r="PYL11" s="188"/>
      <c r="PYM11" s="188"/>
      <c r="PYN11" s="188"/>
      <c r="PYO11" s="188"/>
      <c r="PYP11" s="188"/>
      <c r="PYQ11" s="188"/>
      <c r="PYR11" s="188"/>
      <c r="PYS11" s="188"/>
      <c r="PYT11" s="188"/>
      <c r="PYU11" s="188"/>
      <c r="PYV11" s="188"/>
      <c r="PYW11" s="188"/>
      <c r="PYX11" s="188"/>
      <c r="PYY11" s="188"/>
      <c r="PYZ11" s="188"/>
      <c r="PZA11" s="188"/>
      <c r="PZB11" s="188"/>
      <c r="PZC11" s="188"/>
      <c r="PZD11" s="188"/>
      <c r="PZE11" s="188"/>
      <c r="PZF11" s="188"/>
      <c r="PZG11" s="188"/>
      <c r="PZH11" s="188"/>
      <c r="PZI11" s="188"/>
      <c r="PZJ11" s="188"/>
      <c r="PZK11" s="188"/>
      <c r="PZL11" s="188"/>
      <c r="PZM11" s="188"/>
      <c r="PZN11" s="188"/>
      <c r="PZO11" s="188"/>
      <c r="PZP11" s="188"/>
      <c r="PZQ11" s="188"/>
      <c r="PZR11" s="188"/>
      <c r="PZS11" s="188"/>
      <c r="PZT11" s="188"/>
      <c r="PZU11" s="188"/>
      <c r="PZV11" s="188"/>
      <c r="PZW11" s="188"/>
      <c r="PZX11" s="188"/>
      <c r="PZY11" s="188"/>
      <c r="PZZ11" s="188"/>
      <c r="QAA11" s="188"/>
      <c r="QAB11" s="188"/>
      <c r="QAC11" s="188"/>
      <c r="QAD11" s="188"/>
      <c r="QAE11" s="188"/>
      <c r="QAF11" s="188"/>
      <c r="QAG11" s="188"/>
      <c r="QAH11" s="188"/>
      <c r="QAI11" s="188"/>
      <c r="QAJ11" s="188"/>
      <c r="QAK11" s="188"/>
      <c r="QAL11" s="188"/>
      <c r="QAM11" s="188"/>
      <c r="QAN11" s="188"/>
      <c r="QAO11" s="188"/>
      <c r="QAP11" s="188"/>
      <c r="QAQ11" s="188"/>
      <c r="QAR11" s="188"/>
      <c r="QAS11" s="188"/>
      <c r="QAT11" s="188"/>
      <c r="QAU11" s="188"/>
      <c r="QAV11" s="188"/>
      <c r="QAW11" s="188"/>
      <c r="QAX11" s="188"/>
      <c r="QAY11" s="188"/>
      <c r="QAZ11" s="188"/>
      <c r="QBA11" s="188"/>
      <c r="QBB11" s="188"/>
      <c r="QBC11" s="188"/>
      <c r="QBD11" s="188"/>
      <c r="QBE11" s="188"/>
      <c r="QBF11" s="188"/>
      <c r="QBG11" s="188"/>
      <c r="QBH11" s="188"/>
      <c r="QBI11" s="188"/>
      <c r="QBJ11" s="188"/>
      <c r="QBK11" s="188"/>
      <c r="QBL11" s="188"/>
      <c r="QBM11" s="188"/>
      <c r="QBN11" s="188"/>
      <c r="QBO11" s="188"/>
      <c r="QBP11" s="188"/>
      <c r="QBQ11" s="188"/>
      <c r="QBR11" s="188"/>
      <c r="QBS11" s="188"/>
      <c r="QBT11" s="188"/>
      <c r="QBU11" s="188"/>
      <c r="QBV11" s="188"/>
      <c r="QBW11" s="188"/>
      <c r="QBX11" s="188"/>
      <c r="QBY11" s="188"/>
      <c r="QBZ11" s="188"/>
      <c r="QCA11" s="188"/>
      <c r="QCB11" s="188"/>
      <c r="QCC11" s="188"/>
      <c r="QCD11" s="188"/>
      <c r="QCE11" s="188"/>
      <c r="QCF11" s="188"/>
      <c r="QCG11" s="188"/>
      <c r="QCH11" s="188"/>
      <c r="QCI11" s="188"/>
      <c r="QCJ11" s="188"/>
      <c r="QCK11" s="188"/>
      <c r="QCL11" s="188"/>
      <c r="QCM11" s="188"/>
      <c r="QCN11" s="188"/>
      <c r="QCO11" s="188"/>
      <c r="QCP11" s="188"/>
      <c r="QCQ11" s="188"/>
      <c r="QCR11" s="188"/>
      <c r="QCS11" s="188"/>
      <c r="QCT11" s="188"/>
      <c r="QCU11" s="188"/>
      <c r="QCV11" s="188"/>
      <c r="QCW11" s="188"/>
      <c r="QCX11" s="188"/>
      <c r="QCY11" s="188"/>
      <c r="QCZ11" s="188"/>
      <c r="QDA11" s="188"/>
      <c r="QDB11" s="188"/>
      <c r="QDC11" s="188"/>
      <c r="QDD11" s="188"/>
      <c r="QDE11" s="188"/>
      <c r="QDF11" s="188"/>
      <c r="QDG11" s="188"/>
      <c r="QDH11" s="188"/>
      <c r="QDI11" s="188"/>
      <c r="QDJ11" s="188"/>
      <c r="QDK11" s="188"/>
      <c r="QDL11" s="188"/>
      <c r="QDM11" s="188"/>
      <c r="QDN11" s="188"/>
      <c r="QDO11" s="188"/>
      <c r="QDP11" s="188"/>
      <c r="QDQ11" s="188"/>
      <c r="QDR11" s="188"/>
      <c r="QDS11" s="188"/>
      <c r="QDT11" s="188"/>
      <c r="QDU11" s="188"/>
      <c r="QDV11" s="188"/>
      <c r="QDW11" s="188"/>
      <c r="QDX11" s="188"/>
      <c r="QDY11" s="188"/>
      <c r="QDZ11" s="188"/>
      <c r="QEA11" s="188"/>
      <c r="QEB11" s="188"/>
      <c r="QEC11" s="188"/>
      <c r="QED11" s="188"/>
      <c r="QEE11" s="188"/>
      <c r="QEF11" s="188"/>
      <c r="QEG11" s="188"/>
      <c r="QEH11" s="188"/>
      <c r="QEI11" s="188"/>
      <c r="QEJ11" s="188"/>
      <c r="QEK11" s="188"/>
      <c r="QEL11" s="188"/>
      <c r="QEM11" s="188"/>
      <c r="QEN11" s="188"/>
      <c r="QEO11" s="188"/>
      <c r="QEP11" s="188"/>
      <c r="QEQ11" s="188"/>
      <c r="QER11" s="188"/>
      <c r="QES11" s="188"/>
      <c r="QET11" s="188"/>
      <c r="QEU11" s="188"/>
      <c r="QEV11" s="188"/>
      <c r="QEW11" s="188"/>
      <c r="QEX11" s="188"/>
      <c r="QEY11" s="188"/>
      <c r="QEZ11" s="188"/>
      <c r="QFA11" s="188"/>
      <c r="QFB11" s="188"/>
      <c r="QFC11" s="188"/>
      <c r="QFD11" s="188"/>
      <c r="QFE11" s="188"/>
      <c r="QFF11" s="188"/>
      <c r="QFG11" s="188"/>
      <c r="QFH11" s="188"/>
      <c r="QFI11" s="188"/>
      <c r="QFJ11" s="188"/>
      <c r="QFK11" s="188"/>
      <c r="QFL11" s="188"/>
      <c r="QFM11" s="188"/>
      <c r="QFN11" s="188"/>
      <c r="QFO11" s="188"/>
      <c r="QFP11" s="188"/>
      <c r="QFQ11" s="188"/>
      <c r="QFR11" s="188"/>
      <c r="QFS11" s="188"/>
      <c r="QFT11" s="188"/>
      <c r="QFU11" s="188"/>
      <c r="QFV11" s="188"/>
      <c r="QFW11" s="188"/>
      <c r="QFX11" s="188"/>
      <c r="QFY11" s="188"/>
      <c r="QFZ11" s="188"/>
      <c r="QGA11" s="188"/>
      <c r="QGB11" s="188"/>
      <c r="QGC11" s="188"/>
      <c r="QGD11" s="188"/>
      <c r="QGE11" s="188"/>
      <c r="QGF11" s="188"/>
      <c r="QGG11" s="188"/>
      <c r="QGH11" s="188"/>
      <c r="QGI11" s="188"/>
      <c r="QGJ11" s="188"/>
      <c r="QGK11" s="188"/>
      <c r="QGL11" s="188"/>
      <c r="QGM11" s="188"/>
      <c r="QGN11" s="188"/>
      <c r="QGO11" s="188"/>
      <c r="QGP11" s="188"/>
      <c r="QGQ11" s="188"/>
      <c r="QGR11" s="188"/>
      <c r="QGS11" s="188"/>
      <c r="QGT11" s="188"/>
      <c r="QGU11" s="188"/>
      <c r="QGV11" s="188"/>
      <c r="QGW11" s="188"/>
      <c r="QGX11" s="188"/>
      <c r="QGY11" s="188"/>
      <c r="QGZ11" s="188"/>
      <c r="QHA11" s="188"/>
      <c r="QHB11" s="188"/>
      <c r="QHC11" s="188"/>
      <c r="QHD11" s="188"/>
      <c r="QHE11" s="188"/>
      <c r="QHF11" s="188"/>
      <c r="QHG11" s="188"/>
      <c r="QHH11" s="188"/>
      <c r="QHI11" s="188"/>
      <c r="QHJ11" s="188"/>
      <c r="QHK11" s="188"/>
      <c r="QHL11" s="188"/>
      <c r="QHM11" s="188"/>
      <c r="QHN11" s="188"/>
      <c r="QHO11" s="188"/>
      <c r="QHP11" s="188"/>
      <c r="QHQ11" s="188"/>
      <c r="QHR11" s="188"/>
      <c r="QHS11" s="188"/>
      <c r="QHT11" s="188"/>
      <c r="QHU11" s="188"/>
      <c r="QHV11" s="188"/>
      <c r="QHW11" s="188"/>
      <c r="QHX11" s="188"/>
      <c r="QHY11" s="188"/>
      <c r="QHZ11" s="188"/>
      <c r="QIA11" s="188"/>
      <c r="QIB11" s="188"/>
      <c r="QIC11" s="188"/>
      <c r="QID11" s="188"/>
      <c r="QIE11" s="188"/>
      <c r="QIF11" s="188"/>
      <c r="QIG11" s="188"/>
      <c r="QIH11" s="188"/>
      <c r="QII11" s="188"/>
      <c r="QIJ11" s="188"/>
      <c r="QIK11" s="188"/>
      <c r="QIL11" s="188"/>
      <c r="QIM11" s="188"/>
      <c r="QIN11" s="188"/>
      <c r="QIO11" s="188"/>
      <c r="QIP11" s="188"/>
      <c r="QIQ11" s="188"/>
      <c r="QIR11" s="188"/>
      <c r="QIS11" s="188"/>
      <c r="QIT11" s="188"/>
      <c r="QIU11" s="188"/>
      <c r="QIV11" s="188"/>
      <c r="QIW11" s="188"/>
      <c r="QIX11" s="188"/>
      <c r="QIY11" s="188"/>
      <c r="QIZ11" s="188"/>
      <c r="QJA11" s="188"/>
      <c r="QJB11" s="188"/>
      <c r="QJC11" s="188"/>
      <c r="QJD11" s="188"/>
      <c r="QJE11" s="188"/>
      <c r="QJF11" s="188"/>
      <c r="QJG11" s="188"/>
      <c r="QJH11" s="188"/>
      <c r="QJI11" s="188"/>
      <c r="QJJ11" s="188"/>
      <c r="QJK11" s="188"/>
      <c r="QJL11" s="188"/>
      <c r="QJM11" s="188"/>
      <c r="QJN11" s="188"/>
      <c r="QJO11" s="188"/>
      <c r="QJP11" s="188"/>
      <c r="QJQ11" s="188"/>
      <c r="QJR11" s="188"/>
      <c r="QJS11" s="188"/>
      <c r="QJT11" s="188"/>
      <c r="QJU11" s="188"/>
      <c r="QJV11" s="188"/>
      <c r="QJW11" s="188"/>
      <c r="QJX11" s="188"/>
      <c r="QJY11" s="188"/>
      <c r="QJZ11" s="188"/>
      <c r="QKA11" s="188"/>
      <c r="QKB11" s="188"/>
      <c r="QKC11" s="188"/>
      <c r="QKD11" s="188"/>
      <c r="QKE11" s="188"/>
      <c r="QKF11" s="188"/>
      <c r="QKG11" s="188"/>
      <c r="QKH11" s="188"/>
      <c r="QKI11" s="188"/>
      <c r="QKJ11" s="188"/>
      <c r="QKK11" s="188"/>
      <c r="QKL11" s="188"/>
      <c r="QKM11" s="188"/>
      <c r="QKN11" s="188"/>
      <c r="QKO11" s="188"/>
      <c r="QKP11" s="188"/>
      <c r="QKQ11" s="188"/>
      <c r="QKR11" s="188"/>
      <c r="QKS11" s="188"/>
      <c r="QKT11" s="188"/>
      <c r="QKU11" s="188"/>
      <c r="QKV11" s="188"/>
      <c r="QKW11" s="188"/>
      <c r="QKX11" s="188"/>
      <c r="QKY11" s="188"/>
      <c r="QKZ11" s="188"/>
      <c r="QLA11" s="188"/>
      <c r="QLB11" s="188"/>
      <c r="QLC11" s="188"/>
      <c r="QLD11" s="188"/>
      <c r="QLE11" s="188"/>
      <c r="QLF11" s="188"/>
      <c r="QLG11" s="188"/>
      <c r="QLH11" s="188"/>
      <c r="QLI11" s="188"/>
      <c r="QLJ11" s="188"/>
      <c r="QLK11" s="188"/>
      <c r="QLL11" s="188"/>
      <c r="QLM11" s="188"/>
      <c r="QLN11" s="188"/>
      <c r="QLO11" s="188"/>
      <c r="QLP11" s="188"/>
      <c r="QLQ11" s="188"/>
      <c r="QLR11" s="188"/>
      <c r="QLS11" s="188"/>
      <c r="QLT11" s="188"/>
      <c r="QLU11" s="188"/>
      <c r="QLV11" s="188"/>
      <c r="QLW11" s="188"/>
      <c r="QLX11" s="188"/>
      <c r="QLY11" s="188"/>
      <c r="QLZ11" s="188"/>
      <c r="QMA11" s="188"/>
      <c r="QMB11" s="188"/>
      <c r="QMC11" s="188"/>
      <c r="QMD11" s="188"/>
      <c r="QME11" s="188"/>
      <c r="QMF11" s="188"/>
      <c r="QMG11" s="188"/>
      <c r="QMH11" s="188"/>
      <c r="QMI11" s="188"/>
      <c r="QMJ11" s="188"/>
      <c r="QMK11" s="188"/>
      <c r="QML11" s="188"/>
      <c r="QMM11" s="188"/>
      <c r="QMN11" s="188"/>
      <c r="QMO11" s="188"/>
      <c r="QMP11" s="188"/>
      <c r="QMQ11" s="188"/>
      <c r="QMR11" s="188"/>
      <c r="QMS11" s="188"/>
      <c r="QMT11" s="188"/>
      <c r="QMU11" s="188"/>
      <c r="QMV11" s="188"/>
      <c r="QMW11" s="188"/>
      <c r="QMX11" s="188"/>
      <c r="QMY11" s="188"/>
      <c r="QMZ11" s="188"/>
      <c r="QNA11" s="188"/>
      <c r="QNB11" s="188"/>
      <c r="QNC11" s="188"/>
      <c r="QND11" s="188"/>
      <c r="QNE11" s="188"/>
      <c r="QNF11" s="188"/>
      <c r="QNG11" s="188"/>
      <c r="QNH11" s="188"/>
      <c r="QNI11" s="188"/>
      <c r="QNJ11" s="188"/>
      <c r="QNK11" s="188"/>
      <c r="QNL11" s="188"/>
      <c r="QNM11" s="188"/>
      <c r="QNN11" s="188"/>
      <c r="QNO11" s="188"/>
      <c r="QNP11" s="188"/>
      <c r="QNQ11" s="188"/>
      <c r="QNR11" s="188"/>
      <c r="QNS11" s="188"/>
      <c r="QNT11" s="188"/>
      <c r="QNU11" s="188"/>
      <c r="QNV11" s="188"/>
      <c r="QNW11" s="188"/>
      <c r="QNX11" s="188"/>
      <c r="QNY11" s="188"/>
      <c r="QNZ11" s="188"/>
      <c r="QOA11" s="188"/>
      <c r="QOB11" s="188"/>
      <c r="QOC11" s="188"/>
      <c r="QOD11" s="188"/>
      <c r="QOE11" s="188"/>
      <c r="QOF11" s="188"/>
      <c r="QOG11" s="188"/>
      <c r="QOH11" s="188"/>
      <c r="QOI11" s="188"/>
      <c r="QOJ11" s="188"/>
      <c r="QOK11" s="188"/>
      <c r="QOL11" s="188"/>
      <c r="QOM11" s="188"/>
      <c r="QON11" s="188"/>
      <c r="QOO11" s="188"/>
      <c r="QOP11" s="188"/>
      <c r="QOQ11" s="188"/>
      <c r="QOR11" s="188"/>
      <c r="QOS11" s="188"/>
      <c r="QOT11" s="188"/>
      <c r="QOU11" s="188"/>
      <c r="QOV11" s="188"/>
      <c r="QOW11" s="188"/>
      <c r="QOX11" s="188"/>
      <c r="QOY11" s="188"/>
      <c r="QOZ11" s="188"/>
      <c r="QPA11" s="188"/>
      <c r="QPB11" s="188"/>
      <c r="QPC11" s="188"/>
      <c r="QPD11" s="188"/>
      <c r="QPE11" s="188"/>
      <c r="QPF11" s="188"/>
      <c r="QPG11" s="188"/>
      <c r="QPH11" s="188"/>
      <c r="QPI11" s="188"/>
      <c r="QPJ11" s="188"/>
      <c r="QPK11" s="188"/>
      <c r="QPL11" s="188"/>
      <c r="QPM11" s="188"/>
      <c r="QPN11" s="188"/>
      <c r="QPO11" s="188"/>
      <c r="QPP11" s="188"/>
      <c r="QPQ11" s="188"/>
      <c r="QPR11" s="188"/>
      <c r="QPS11" s="188"/>
      <c r="QPT11" s="188"/>
      <c r="QPU11" s="188"/>
      <c r="QPV11" s="188"/>
      <c r="QPW11" s="188"/>
      <c r="QPX11" s="188"/>
      <c r="QPY11" s="188"/>
      <c r="QPZ11" s="188"/>
      <c r="QQA11" s="188"/>
      <c r="QQB11" s="188"/>
      <c r="QQC11" s="188"/>
      <c r="QQD11" s="188"/>
      <c r="QQE11" s="188"/>
      <c r="QQF11" s="188"/>
      <c r="QQG11" s="188"/>
      <c r="QQH11" s="188"/>
      <c r="QQI11" s="188"/>
      <c r="QQJ11" s="188"/>
      <c r="QQK11" s="188"/>
      <c r="QQL11" s="188"/>
      <c r="QQM11" s="188"/>
      <c r="QQN11" s="188"/>
      <c r="QQO11" s="188"/>
      <c r="QQP11" s="188"/>
      <c r="QQQ11" s="188"/>
      <c r="QQR11" s="188"/>
      <c r="QQS11" s="188"/>
      <c r="QQT11" s="188"/>
      <c r="QQU11" s="188"/>
      <c r="QQV11" s="188"/>
      <c r="QQW11" s="188"/>
      <c r="QQX11" s="188"/>
      <c r="QQY11" s="188"/>
      <c r="QQZ11" s="188"/>
      <c r="QRA11" s="188"/>
      <c r="QRB11" s="188"/>
      <c r="QRC11" s="188"/>
      <c r="QRD11" s="188"/>
      <c r="QRE11" s="188"/>
      <c r="QRF11" s="188"/>
      <c r="QRG11" s="188"/>
      <c r="QRH11" s="188"/>
      <c r="QRI11" s="188"/>
      <c r="QRJ11" s="188"/>
      <c r="QRK11" s="188"/>
      <c r="QRL11" s="188"/>
      <c r="QRM11" s="188"/>
      <c r="QRN11" s="188"/>
      <c r="QRO11" s="188"/>
      <c r="QRP11" s="188"/>
      <c r="QRQ11" s="188"/>
      <c r="QRR11" s="188"/>
      <c r="QRS11" s="188"/>
      <c r="QRT11" s="188"/>
      <c r="QRU11" s="188"/>
      <c r="QRV11" s="188"/>
      <c r="QRW11" s="188"/>
      <c r="QRX11" s="188"/>
      <c r="QRY11" s="188"/>
      <c r="QRZ11" s="188"/>
      <c r="QSA11" s="188"/>
      <c r="QSB11" s="188"/>
      <c r="QSC11" s="188"/>
      <c r="QSD11" s="188"/>
      <c r="QSE11" s="188"/>
      <c r="QSF11" s="188"/>
      <c r="QSG11" s="188"/>
      <c r="QSH11" s="188"/>
      <c r="QSI11" s="188"/>
      <c r="QSJ11" s="188"/>
      <c r="QSK11" s="188"/>
      <c r="QSL11" s="188"/>
      <c r="QSM11" s="188"/>
      <c r="QSN11" s="188"/>
      <c r="QSO11" s="188"/>
      <c r="QSP11" s="188"/>
      <c r="QSQ11" s="188"/>
      <c r="QSR11" s="188"/>
      <c r="QSS11" s="188"/>
      <c r="QST11" s="188"/>
      <c r="QSU11" s="188"/>
      <c r="QSV11" s="188"/>
      <c r="QSW11" s="188"/>
      <c r="QSX11" s="188"/>
      <c r="QSY11" s="188"/>
      <c r="QSZ11" s="188"/>
      <c r="QTA11" s="188"/>
      <c r="QTB11" s="188"/>
      <c r="QTC11" s="188"/>
      <c r="QTD11" s="188"/>
      <c r="QTE11" s="188"/>
      <c r="QTF11" s="188"/>
      <c r="QTG11" s="188"/>
      <c r="QTH11" s="188"/>
      <c r="QTI11" s="188"/>
      <c r="QTJ11" s="188"/>
      <c r="QTK11" s="188"/>
      <c r="QTL11" s="188"/>
      <c r="QTM11" s="188"/>
      <c r="QTN11" s="188"/>
      <c r="QTO11" s="188"/>
      <c r="QTP11" s="188"/>
      <c r="QTQ11" s="188"/>
      <c r="QTR11" s="188"/>
      <c r="QTS11" s="188"/>
      <c r="QTT11" s="188"/>
      <c r="QTU11" s="188"/>
      <c r="QTV11" s="188"/>
      <c r="QTW11" s="188"/>
      <c r="QTX11" s="188"/>
      <c r="QTY11" s="188"/>
      <c r="QTZ11" s="188"/>
      <c r="QUA11" s="188"/>
      <c r="QUB11" s="188"/>
      <c r="QUC11" s="188"/>
      <c r="QUD11" s="188"/>
      <c r="QUE11" s="188"/>
      <c r="QUF11" s="188"/>
      <c r="QUG11" s="188"/>
      <c r="QUH11" s="188"/>
      <c r="QUI11" s="188"/>
      <c r="QUJ11" s="188"/>
      <c r="QUK11" s="188"/>
      <c r="QUL11" s="188"/>
      <c r="QUM11" s="188"/>
      <c r="QUN11" s="188"/>
      <c r="QUO11" s="188"/>
      <c r="QUP11" s="188"/>
      <c r="QUQ11" s="188"/>
      <c r="QUR11" s="188"/>
      <c r="QUS11" s="188"/>
      <c r="QUT11" s="188"/>
      <c r="QUU11" s="188"/>
      <c r="QUV11" s="188"/>
      <c r="QUW11" s="188"/>
      <c r="QUX11" s="188"/>
      <c r="QUY11" s="188"/>
      <c r="QUZ11" s="188"/>
      <c r="QVA11" s="188"/>
      <c r="QVB11" s="188"/>
      <c r="QVC11" s="188"/>
      <c r="QVD11" s="188"/>
      <c r="QVE11" s="188"/>
      <c r="QVF11" s="188"/>
      <c r="QVG11" s="188"/>
      <c r="QVH11" s="188"/>
      <c r="QVI11" s="188"/>
      <c r="QVJ11" s="188"/>
      <c r="QVK11" s="188"/>
      <c r="QVL11" s="188"/>
      <c r="QVM11" s="188"/>
      <c r="QVN11" s="188"/>
      <c r="QVO11" s="188"/>
      <c r="QVP11" s="188"/>
      <c r="QVQ11" s="188"/>
      <c r="QVR11" s="188"/>
      <c r="QVS11" s="188"/>
      <c r="QVT11" s="188"/>
      <c r="QVU11" s="188"/>
      <c r="QVV11" s="188"/>
      <c r="QVW11" s="188"/>
      <c r="QVX11" s="188"/>
      <c r="QVY11" s="188"/>
      <c r="QVZ11" s="188"/>
      <c r="QWA11" s="188"/>
      <c r="QWB11" s="188"/>
      <c r="QWC11" s="188"/>
      <c r="QWD11" s="188"/>
      <c r="QWE11" s="188"/>
      <c r="QWF11" s="188"/>
      <c r="QWG11" s="188"/>
      <c r="QWH11" s="188"/>
      <c r="QWI11" s="188"/>
      <c r="QWJ11" s="188"/>
      <c r="QWK11" s="188"/>
      <c r="QWL11" s="188"/>
      <c r="QWM11" s="188"/>
      <c r="QWN11" s="188"/>
      <c r="QWO11" s="188"/>
      <c r="QWP11" s="188"/>
      <c r="QWQ11" s="188"/>
      <c r="QWR11" s="188"/>
      <c r="QWS11" s="188"/>
      <c r="QWT11" s="188"/>
      <c r="QWU11" s="188"/>
      <c r="QWV11" s="188"/>
      <c r="QWW11" s="188"/>
      <c r="QWX11" s="188"/>
      <c r="QWY11" s="188"/>
      <c r="QWZ11" s="188"/>
      <c r="QXA11" s="188"/>
      <c r="QXB11" s="188"/>
      <c r="QXC11" s="188"/>
      <c r="QXD11" s="188"/>
      <c r="QXE11" s="188"/>
      <c r="QXF11" s="188"/>
      <c r="QXG11" s="188"/>
      <c r="QXH11" s="188"/>
      <c r="QXI11" s="188"/>
      <c r="QXJ11" s="188"/>
      <c r="QXK11" s="188"/>
      <c r="QXL11" s="188"/>
      <c r="QXM11" s="188"/>
      <c r="QXN11" s="188"/>
      <c r="QXO11" s="188"/>
      <c r="QXP11" s="188"/>
      <c r="QXQ11" s="188"/>
      <c r="QXR11" s="188"/>
      <c r="QXS11" s="188"/>
      <c r="QXT11" s="188"/>
      <c r="QXU11" s="188"/>
      <c r="QXV11" s="188"/>
      <c r="QXW11" s="188"/>
      <c r="QXX11" s="188"/>
      <c r="QXY11" s="188"/>
      <c r="QXZ11" s="188"/>
      <c r="QYA11" s="188"/>
      <c r="QYB11" s="188"/>
      <c r="QYC11" s="188"/>
      <c r="QYD11" s="188"/>
      <c r="QYE11" s="188"/>
      <c r="QYF11" s="188"/>
      <c r="QYG11" s="188"/>
      <c r="QYH11" s="188"/>
      <c r="QYI11" s="188"/>
      <c r="QYJ11" s="188"/>
      <c r="QYK11" s="188"/>
      <c r="QYL11" s="188"/>
      <c r="QYM11" s="188"/>
      <c r="QYN11" s="188"/>
      <c r="QYO11" s="188"/>
      <c r="QYP11" s="188"/>
      <c r="QYQ11" s="188"/>
      <c r="QYR11" s="188"/>
      <c r="QYS11" s="188"/>
      <c r="QYT11" s="188"/>
      <c r="QYU11" s="188"/>
      <c r="QYV11" s="188"/>
      <c r="QYW11" s="188"/>
      <c r="QYX11" s="188"/>
      <c r="QYY11" s="188"/>
      <c r="QYZ11" s="188"/>
      <c r="QZA11" s="188"/>
      <c r="QZB11" s="188"/>
      <c r="QZC11" s="188"/>
      <c r="QZD11" s="188"/>
      <c r="QZE11" s="188"/>
      <c r="QZF11" s="188"/>
      <c r="QZG11" s="188"/>
      <c r="QZH11" s="188"/>
      <c r="QZI11" s="188"/>
      <c r="QZJ11" s="188"/>
      <c r="QZK11" s="188"/>
      <c r="QZL11" s="188"/>
      <c r="QZM11" s="188"/>
      <c r="QZN11" s="188"/>
      <c r="QZO11" s="188"/>
      <c r="QZP11" s="188"/>
      <c r="QZQ11" s="188"/>
      <c r="QZR11" s="188"/>
      <c r="QZS11" s="188"/>
      <c r="QZT11" s="188"/>
      <c r="QZU11" s="188"/>
      <c r="QZV11" s="188"/>
      <c r="QZW11" s="188"/>
      <c r="QZX11" s="188"/>
      <c r="QZY11" s="188"/>
      <c r="QZZ11" s="188"/>
      <c r="RAA11" s="188"/>
      <c r="RAB11" s="188"/>
      <c r="RAC11" s="188"/>
      <c r="RAD11" s="188"/>
      <c r="RAE11" s="188"/>
      <c r="RAF11" s="188"/>
      <c r="RAG11" s="188"/>
      <c r="RAH11" s="188"/>
      <c r="RAI11" s="188"/>
      <c r="RAJ11" s="188"/>
      <c r="RAK11" s="188"/>
      <c r="RAL11" s="188"/>
      <c r="RAM11" s="188"/>
      <c r="RAN11" s="188"/>
      <c r="RAO11" s="188"/>
      <c r="RAP11" s="188"/>
      <c r="RAQ11" s="188"/>
      <c r="RAR11" s="188"/>
      <c r="RAS11" s="188"/>
      <c r="RAT11" s="188"/>
      <c r="RAU11" s="188"/>
      <c r="RAV11" s="188"/>
      <c r="RAW11" s="188"/>
      <c r="RAX11" s="188"/>
      <c r="RAY11" s="188"/>
      <c r="RAZ11" s="188"/>
      <c r="RBA11" s="188"/>
      <c r="RBB11" s="188"/>
      <c r="RBC11" s="188"/>
      <c r="RBD11" s="188"/>
      <c r="RBE11" s="188"/>
      <c r="RBF11" s="188"/>
      <c r="RBG11" s="188"/>
      <c r="RBH11" s="188"/>
      <c r="RBI11" s="188"/>
      <c r="RBJ11" s="188"/>
      <c r="RBK11" s="188"/>
      <c r="RBL11" s="188"/>
      <c r="RBM11" s="188"/>
      <c r="RBN11" s="188"/>
      <c r="RBO11" s="188"/>
      <c r="RBP11" s="188"/>
      <c r="RBQ11" s="188"/>
      <c r="RBR11" s="188"/>
      <c r="RBS11" s="188"/>
      <c r="RBT11" s="188"/>
      <c r="RBU11" s="188"/>
      <c r="RBV11" s="188"/>
      <c r="RBW11" s="188"/>
      <c r="RBX11" s="188"/>
      <c r="RBY11" s="188"/>
      <c r="RBZ11" s="188"/>
      <c r="RCA11" s="188"/>
      <c r="RCB11" s="188"/>
      <c r="RCC11" s="188"/>
      <c r="RCD11" s="188"/>
      <c r="RCE11" s="188"/>
      <c r="RCF11" s="188"/>
      <c r="RCG11" s="188"/>
      <c r="RCH11" s="188"/>
      <c r="RCI11" s="188"/>
      <c r="RCJ11" s="188"/>
      <c r="RCK11" s="188"/>
      <c r="RCL11" s="188"/>
      <c r="RCM11" s="188"/>
      <c r="RCN11" s="188"/>
      <c r="RCO11" s="188"/>
      <c r="RCP11" s="188"/>
      <c r="RCQ11" s="188"/>
      <c r="RCR11" s="188"/>
      <c r="RCS11" s="188"/>
      <c r="RCT11" s="188"/>
      <c r="RCU11" s="188"/>
      <c r="RCV11" s="188"/>
      <c r="RCW11" s="188"/>
      <c r="RCX11" s="188"/>
      <c r="RCY11" s="188"/>
      <c r="RCZ11" s="188"/>
      <c r="RDA11" s="188"/>
      <c r="RDB11" s="188"/>
      <c r="RDC11" s="188"/>
      <c r="RDD11" s="188"/>
      <c r="RDE11" s="188"/>
      <c r="RDF11" s="188"/>
      <c r="RDG11" s="188"/>
      <c r="RDH11" s="188"/>
      <c r="RDI11" s="188"/>
      <c r="RDJ11" s="188"/>
      <c r="RDK11" s="188"/>
      <c r="RDL11" s="188"/>
      <c r="RDM11" s="188"/>
      <c r="RDN11" s="188"/>
      <c r="RDO11" s="188"/>
      <c r="RDP11" s="188"/>
      <c r="RDQ11" s="188"/>
      <c r="RDR11" s="188"/>
      <c r="RDS11" s="188"/>
      <c r="RDT11" s="188"/>
      <c r="RDU11" s="188"/>
      <c r="RDV11" s="188"/>
      <c r="RDW11" s="188"/>
      <c r="RDX11" s="188"/>
      <c r="RDY11" s="188"/>
      <c r="RDZ11" s="188"/>
      <c r="REA11" s="188"/>
      <c r="REB11" s="188"/>
      <c r="REC11" s="188"/>
      <c r="RED11" s="188"/>
      <c r="REE11" s="188"/>
      <c r="REF11" s="188"/>
      <c r="REG11" s="188"/>
      <c r="REH11" s="188"/>
      <c r="REI11" s="188"/>
      <c r="REJ11" s="188"/>
      <c r="REK11" s="188"/>
      <c r="REL11" s="188"/>
      <c r="REM11" s="188"/>
      <c r="REN11" s="188"/>
      <c r="REO11" s="188"/>
      <c r="REP11" s="188"/>
      <c r="REQ11" s="188"/>
      <c r="RER11" s="188"/>
      <c r="RES11" s="188"/>
      <c r="RET11" s="188"/>
      <c r="REU11" s="188"/>
      <c r="REV11" s="188"/>
      <c r="REW11" s="188"/>
      <c r="REX11" s="188"/>
      <c r="REY11" s="188"/>
      <c r="REZ11" s="188"/>
      <c r="RFA11" s="188"/>
      <c r="RFB11" s="188"/>
      <c r="RFC11" s="188"/>
      <c r="RFD11" s="188"/>
      <c r="RFE11" s="188"/>
      <c r="RFF11" s="188"/>
      <c r="RFG11" s="188"/>
      <c r="RFH11" s="188"/>
      <c r="RFI11" s="188"/>
      <c r="RFJ11" s="188"/>
      <c r="RFK11" s="188"/>
      <c r="RFL11" s="188"/>
      <c r="RFM11" s="188"/>
      <c r="RFN11" s="188"/>
      <c r="RFO11" s="188"/>
      <c r="RFP11" s="188"/>
      <c r="RFQ11" s="188"/>
      <c r="RFR11" s="188"/>
      <c r="RFS11" s="188"/>
      <c r="RFT11" s="188"/>
      <c r="RFU11" s="188"/>
      <c r="RFV11" s="188"/>
      <c r="RFW11" s="188"/>
      <c r="RFX11" s="188"/>
      <c r="RFY11" s="188"/>
      <c r="RFZ11" s="188"/>
      <c r="RGA11" s="188"/>
      <c r="RGB11" s="188"/>
      <c r="RGC11" s="188"/>
      <c r="RGD11" s="188"/>
      <c r="RGE11" s="188"/>
      <c r="RGF11" s="188"/>
      <c r="RGG11" s="188"/>
      <c r="RGH11" s="188"/>
      <c r="RGI11" s="188"/>
      <c r="RGJ11" s="188"/>
      <c r="RGK11" s="188"/>
      <c r="RGL11" s="188"/>
      <c r="RGM11" s="188"/>
      <c r="RGN11" s="188"/>
      <c r="RGO11" s="188"/>
      <c r="RGP11" s="188"/>
      <c r="RGQ11" s="188"/>
      <c r="RGR11" s="188"/>
      <c r="RGS11" s="188"/>
      <c r="RGT11" s="188"/>
      <c r="RGU11" s="188"/>
      <c r="RGV11" s="188"/>
      <c r="RGW11" s="188"/>
      <c r="RGX11" s="188"/>
      <c r="RGY11" s="188"/>
      <c r="RGZ11" s="188"/>
      <c r="RHA11" s="188"/>
      <c r="RHB11" s="188"/>
      <c r="RHC11" s="188"/>
      <c r="RHD11" s="188"/>
      <c r="RHE11" s="188"/>
      <c r="RHF11" s="188"/>
      <c r="RHG11" s="188"/>
      <c r="RHH11" s="188"/>
      <c r="RHI11" s="188"/>
      <c r="RHJ11" s="188"/>
      <c r="RHK11" s="188"/>
      <c r="RHL11" s="188"/>
      <c r="RHM11" s="188"/>
      <c r="RHN11" s="188"/>
      <c r="RHO11" s="188"/>
      <c r="RHP11" s="188"/>
      <c r="RHQ11" s="188"/>
      <c r="RHR11" s="188"/>
      <c r="RHS11" s="188"/>
      <c r="RHT11" s="188"/>
      <c r="RHU11" s="188"/>
      <c r="RHV11" s="188"/>
      <c r="RHW11" s="188"/>
      <c r="RHX11" s="188"/>
      <c r="RHY11" s="188"/>
      <c r="RHZ11" s="188"/>
      <c r="RIA11" s="188"/>
      <c r="RIB11" s="188"/>
      <c r="RIC11" s="188"/>
      <c r="RID11" s="188"/>
      <c r="RIE11" s="188"/>
      <c r="RIF11" s="188"/>
      <c r="RIG11" s="188"/>
      <c r="RIH11" s="188"/>
      <c r="RII11" s="188"/>
      <c r="RIJ11" s="188"/>
      <c r="RIK11" s="188"/>
      <c r="RIL11" s="188"/>
      <c r="RIM11" s="188"/>
      <c r="RIN11" s="188"/>
      <c r="RIO11" s="188"/>
      <c r="RIP11" s="188"/>
      <c r="RIQ11" s="188"/>
      <c r="RIR11" s="188"/>
      <c r="RIS11" s="188"/>
      <c r="RIT11" s="188"/>
      <c r="RIU11" s="188"/>
      <c r="RIV11" s="188"/>
      <c r="RIW11" s="188"/>
      <c r="RIX11" s="188"/>
      <c r="RIY11" s="188"/>
      <c r="RIZ11" s="188"/>
      <c r="RJA11" s="188"/>
      <c r="RJB11" s="188"/>
      <c r="RJC11" s="188"/>
      <c r="RJD11" s="188"/>
      <c r="RJE11" s="188"/>
      <c r="RJF11" s="188"/>
      <c r="RJG11" s="188"/>
      <c r="RJH11" s="188"/>
      <c r="RJI11" s="188"/>
      <c r="RJJ11" s="188"/>
      <c r="RJK11" s="188"/>
      <c r="RJL11" s="188"/>
      <c r="RJM11" s="188"/>
      <c r="RJN11" s="188"/>
      <c r="RJO11" s="188"/>
      <c r="RJP11" s="188"/>
      <c r="RJQ11" s="188"/>
      <c r="RJR11" s="188"/>
      <c r="RJS11" s="188"/>
      <c r="RJT11" s="188"/>
      <c r="RJU11" s="188"/>
      <c r="RJV11" s="188"/>
      <c r="RJW11" s="188"/>
      <c r="RJX11" s="188"/>
      <c r="RJY11" s="188"/>
      <c r="RJZ11" s="188"/>
      <c r="RKA11" s="188"/>
      <c r="RKB11" s="188"/>
      <c r="RKC11" s="188"/>
      <c r="RKD11" s="188"/>
      <c r="RKE11" s="188"/>
      <c r="RKF11" s="188"/>
      <c r="RKG11" s="188"/>
      <c r="RKH11" s="188"/>
      <c r="RKI11" s="188"/>
      <c r="RKJ11" s="188"/>
      <c r="RKK11" s="188"/>
      <c r="RKL11" s="188"/>
      <c r="RKM11" s="188"/>
      <c r="RKN11" s="188"/>
      <c r="RKO11" s="188"/>
      <c r="RKP11" s="188"/>
      <c r="RKQ11" s="188"/>
      <c r="RKR11" s="188"/>
      <c r="RKS11" s="188"/>
      <c r="RKT11" s="188"/>
      <c r="RKU11" s="188"/>
      <c r="RKV11" s="188"/>
      <c r="RKW11" s="188"/>
      <c r="RKX11" s="188"/>
      <c r="RKY11" s="188"/>
      <c r="RKZ11" s="188"/>
      <c r="RLA11" s="188"/>
      <c r="RLB11" s="188"/>
      <c r="RLC11" s="188"/>
      <c r="RLD11" s="188"/>
      <c r="RLE11" s="188"/>
      <c r="RLF11" s="188"/>
      <c r="RLG11" s="188"/>
      <c r="RLH11" s="188"/>
      <c r="RLI11" s="188"/>
      <c r="RLJ11" s="188"/>
      <c r="RLK11" s="188"/>
      <c r="RLL11" s="188"/>
      <c r="RLM11" s="188"/>
      <c r="RLN11" s="188"/>
      <c r="RLO11" s="188"/>
      <c r="RLP11" s="188"/>
      <c r="RLQ11" s="188"/>
      <c r="RLR11" s="188"/>
      <c r="RLS11" s="188"/>
      <c r="RLT11" s="188"/>
      <c r="RLU11" s="188"/>
      <c r="RLV11" s="188"/>
      <c r="RLW11" s="188"/>
      <c r="RLX11" s="188"/>
      <c r="RLY11" s="188"/>
      <c r="RLZ11" s="188"/>
      <c r="RMA11" s="188"/>
      <c r="RMB11" s="188"/>
      <c r="RMC11" s="188"/>
      <c r="RMD11" s="188"/>
      <c r="RME11" s="188"/>
      <c r="RMF11" s="188"/>
      <c r="RMG11" s="188"/>
      <c r="RMH11" s="188"/>
      <c r="RMI11" s="188"/>
      <c r="RMJ11" s="188"/>
      <c r="RMK11" s="188"/>
      <c r="RML11" s="188"/>
      <c r="RMM11" s="188"/>
      <c r="RMN11" s="188"/>
      <c r="RMO11" s="188"/>
      <c r="RMP11" s="188"/>
      <c r="RMQ11" s="188"/>
      <c r="RMR11" s="188"/>
      <c r="RMS11" s="188"/>
      <c r="RMT11" s="188"/>
      <c r="RMU11" s="188"/>
      <c r="RMV11" s="188"/>
      <c r="RMW11" s="188"/>
      <c r="RMX11" s="188"/>
      <c r="RMY11" s="188"/>
      <c r="RMZ11" s="188"/>
      <c r="RNA11" s="188"/>
      <c r="RNB11" s="188"/>
      <c r="RNC11" s="188"/>
      <c r="RND11" s="188"/>
      <c r="RNE11" s="188"/>
      <c r="RNF11" s="188"/>
      <c r="RNG11" s="188"/>
      <c r="RNH11" s="188"/>
      <c r="RNI11" s="188"/>
      <c r="RNJ11" s="188"/>
      <c r="RNK11" s="188"/>
      <c r="RNL11" s="188"/>
      <c r="RNM11" s="188"/>
      <c r="RNN11" s="188"/>
      <c r="RNO11" s="188"/>
      <c r="RNP11" s="188"/>
      <c r="RNQ11" s="188"/>
      <c r="RNR11" s="188"/>
      <c r="RNS11" s="188"/>
      <c r="RNT11" s="188"/>
      <c r="RNU11" s="188"/>
      <c r="RNV11" s="188"/>
      <c r="RNW11" s="188"/>
      <c r="RNX11" s="188"/>
      <c r="RNY11" s="188"/>
      <c r="RNZ11" s="188"/>
      <c r="ROA11" s="188"/>
      <c r="ROB11" s="188"/>
      <c r="ROC11" s="188"/>
      <c r="ROD11" s="188"/>
      <c r="ROE11" s="188"/>
      <c r="ROF11" s="188"/>
      <c r="ROG11" s="188"/>
      <c r="ROH11" s="188"/>
      <c r="ROI11" s="188"/>
      <c r="ROJ11" s="188"/>
      <c r="ROK11" s="188"/>
      <c r="ROL11" s="188"/>
      <c r="ROM11" s="188"/>
      <c r="RON11" s="188"/>
      <c r="ROO11" s="188"/>
      <c r="ROP11" s="188"/>
      <c r="ROQ11" s="188"/>
      <c r="ROR11" s="188"/>
      <c r="ROS11" s="188"/>
      <c r="ROT11" s="188"/>
      <c r="ROU11" s="188"/>
      <c r="ROV11" s="188"/>
      <c r="ROW11" s="188"/>
      <c r="ROX11" s="188"/>
      <c r="ROY11" s="188"/>
      <c r="ROZ11" s="188"/>
      <c r="RPA11" s="188"/>
      <c r="RPB11" s="188"/>
      <c r="RPC11" s="188"/>
      <c r="RPD11" s="188"/>
      <c r="RPE11" s="188"/>
      <c r="RPF11" s="188"/>
      <c r="RPG11" s="188"/>
      <c r="RPH11" s="188"/>
      <c r="RPI11" s="188"/>
      <c r="RPJ11" s="188"/>
      <c r="RPK11" s="188"/>
      <c r="RPL11" s="188"/>
      <c r="RPM11" s="188"/>
      <c r="RPN11" s="188"/>
      <c r="RPO11" s="188"/>
      <c r="RPP11" s="188"/>
      <c r="RPQ11" s="188"/>
      <c r="RPR11" s="188"/>
      <c r="RPS11" s="188"/>
      <c r="RPT11" s="188"/>
      <c r="RPU11" s="188"/>
      <c r="RPV11" s="188"/>
      <c r="RPW11" s="188"/>
      <c r="RPX11" s="188"/>
      <c r="RPY11" s="188"/>
      <c r="RPZ11" s="188"/>
      <c r="RQA11" s="188"/>
      <c r="RQB11" s="188"/>
      <c r="RQC11" s="188"/>
      <c r="RQD11" s="188"/>
      <c r="RQE11" s="188"/>
      <c r="RQF11" s="188"/>
      <c r="RQG11" s="188"/>
      <c r="RQH11" s="188"/>
      <c r="RQI11" s="188"/>
      <c r="RQJ11" s="188"/>
      <c r="RQK11" s="188"/>
      <c r="RQL11" s="188"/>
      <c r="RQM11" s="188"/>
      <c r="RQN11" s="188"/>
      <c r="RQO11" s="188"/>
      <c r="RQP11" s="188"/>
      <c r="RQQ11" s="188"/>
      <c r="RQR11" s="188"/>
      <c r="RQS11" s="188"/>
      <c r="RQT11" s="188"/>
      <c r="RQU11" s="188"/>
      <c r="RQV11" s="188"/>
      <c r="RQW11" s="188"/>
      <c r="RQX11" s="188"/>
      <c r="RQY11" s="188"/>
      <c r="RQZ11" s="188"/>
      <c r="RRA11" s="188"/>
      <c r="RRB11" s="188"/>
      <c r="RRC11" s="188"/>
      <c r="RRD11" s="188"/>
      <c r="RRE11" s="188"/>
      <c r="RRF11" s="188"/>
      <c r="RRG11" s="188"/>
      <c r="RRH11" s="188"/>
      <c r="RRI11" s="188"/>
      <c r="RRJ11" s="188"/>
      <c r="RRK11" s="188"/>
      <c r="RRL11" s="188"/>
      <c r="RRM11" s="188"/>
      <c r="RRN11" s="188"/>
      <c r="RRO11" s="188"/>
      <c r="RRP11" s="188"/>
      <c r="RRQ11" s="188"/>
      <c r="RRR11" s="188"/>
      <c r="RRS11" s="188"/>
      <c r="RRT11" s="188"/>
      <c r="RRU11" s="188"/>
      <c r="RRV11" s="188"/>
      <c r="RRW11" s="188"/>
      <c r="RRX11" s="188"/>
      <c r="RRY11" s="188"/>
      <c r="RRZ11" s="188"/>
      <c r="RSA11" s="188"/>
      <c r="RSB11" s="188"/>
      <c r="RSC11" s="188"/>
      <c r="RSD11" s="188"/>
      <c r="RSE11" s="188"/>
      <c r="RSF11" s="188"/>
      <c r="RSG11" s="188"/>
      <c r="RSH11" s="188"/>
      <c r="RSI11" s="188"/>
      <c r="RSJ11" s="188"/>
      <c r="RSK11" s="188"/>
      <c r="RSL11" s="188"/>
      <c r="RSM11" s="188"/>
      <c r="RSN11" s="188"/>
      <c r="RSO11" s="188"/>
      <c r="RSP11" s="188"/>
      <c r="RSQ11" s="188"/>
      <c r="RSR11" s="188"/>
      <c r="RSS11" s="188"/>
      <c r="RST11" s="188"/>
      <c r="RSU11" s="188"/>
      <c r="RSV11" s="188"/>
      <c r="RSW11" s="188"/>
      <c r="RSX11" s="188"/>
      <c r="RSY11" s="188"/>
      <c r="RSZ11" s="188"/>
      <c r="RTA11" s="188"/>
      <c r="RTB11" s="188"/>
      <c r="RTC11" s="188"/>
      <c r="RTD11" s="188"/>
      <c r="RTE11" s="188"/>
      <c r="RTF11" s="188"/>
      <c r="RTG11" s="188"/>
      <c r="RTH11" s="188"/>
      <c r="RTI11" s="188"/>
      <c r="RTJ11" s="188"/>
      <c r="RTK11" s="188"/>
      <c r="RTL11" s="188"/>
      <c r="RTM11" s="188"/>
      <c r="RTN11" s="188"/>
      <c r="RTO11" s="188"/>
      <c r="RTP11" s="188"/>
      <c r="RTQ11" s="188"/>
      <c r="RTR11" s="188"/>
      <c r="RTS11" s="188"/>
      <c r="RTT11" s="188"/>
      <c r="RTU11" s="188"/>
      <c r="RTV11" s="188"/>
      <c r="RTW11" s="188"/>
      <c r="RTX11" s="188"/>
      <c r="RTY11" s="188"/>
      <c r="RTZ11" s="188"/>
      <c r="RUA11" s="188"/>
      <c r="RUB11" s="188"/>
      <c r="RUC11" s="188"/>
      <c r="RUD11" s="188"/>
      <c r="RUE11" s="188"/>
      <c r="RUF11" s="188"/>
      <c r="RUG11" s="188"/>
      <c r="RUH11" s="188"/>
      <c r="RUI11" s="188"/>
      <c r="RUJ11" s="188"/>
      <c r="RUK11" s="188"/>
      <c r="RUL11" s="188"/>
      <c r="RUM11" s="188"/>
      <c r="RUN11" s="188"/>
      <c r="RUO11" s="188"/>
      <c r="RUP11" s="188"/>
      <c r="RUQ11" s="188"/>
      <c r="RUR11" s="188"/>
      <c r="RUS11" s="188"/>
      <c r="RUT11" s="188"/>
      <c r="RUU11" s="188"/>
      <c r="RUV11" s="188"/>
      <c r="RUW11" s="188"/>
      <c r="RUX11" s="188"/>
      <c r="RUY11" s="188"/>
      <c r="RUZ11" s="188"/>
      <c r="RVA11" s="188"/>
      <c r="RVB11" s="188"/>
      <c r="RVC11" s="188"/>
      <c r="RVD11" s="188"/>
      <c r="RVE11" s="188"/>
      <c r="RVF11" s="188"/>
      <c r="RVG11" s="188"/>
      <c r="RVH11" s="188"/>
      <c r="RVI11" s="188"/>
      <c r="RVJ11" s="188"/>
      <c r="RVK11" s="188"/>
      <c r="RVL11" s="188"/>
      <c r="RVM11" s="188"/>
      <c r="RVN11" s="188"/>
      <c r="RVO11" s="188"/>
      <c r="RVP11" s="188"/>
      <c r="RVQ11" s="188"/>
      <c r="RVR11" s="188"/>
      <c r="RVS11" s="188"/>
      <c r="RVT11" s="188"/>
      <c r="RVU11" s="188"/>
      <c r="RVV11" s="188"/>
      <c r="RVW11" s="188"/>
      <c r="RVX11" s="188"/>
      <c r="RVY11" s="188"/>
      <c r="RVZ11" s="188"/>
      <c r="RWA11" s="188"/>
      <c r="RWB11" s="188"/>
      <c r="RWC11" s="188"/>
      <c r="RWD11" s="188"/>
      <c r="RWE11" s="188"/>
      <c r="RWF11" s="188"/>
      <c r="RWG11" s="188"/>
      <c r="RWH11" s="188"/>
      <c r="RWI11" s="188"/>
      <c r="RWJ11" s="188"/>
      <c r="RWK11" s="188"/>
      <c r="RWL11" s="188"/>
      <c r="RWM11" s="188"/>
      <c r="RWN11" s="188"/>
      <c r="RWO11" s="188"/>
      <c r="RWP11" s="188"/>
      <c r="RWQ11" s="188"/>
      <c r="RWR11" s="188"/>
      <c r="RWS11" s="188"/>
      <c r="RWT11" s="188"/>
      <c r="RWU11" s="188"/>
      <c r="RWV11" s="188"/>
      <c r="RWW11" s="188"/>
      <c r="RWX11" s="188"/>
      <c r="RWY11" s="188"/>
      <c r="RWZ11" s="188"/>
      <c r="RXA11" s="188"/>
      <c r="RXB11" s="188"/>
      <c r="RXC11" s="188"/>
      <c r="RXD11" s="188"/>
      <c r="RXE11" s="188"/>
      <c r="RXF11" s="188"/>
      <c r="RXG11" s="188"/>
      <c r="RXH11" s="188"/>
      <c r="RXI11" s="188"/>
      <c r="RXJ11" s="188"/>
      <c r="RXK11" s="188"/>
      <c r="RXL11" s="188"/>
      <c r="RXM11" s="188"/>
      <c r="RXN11" s="188"/>
      <c r="RXO11" s="188"/>
      <c r="RXP11" s="188"/>
      <c r="RXQ11" s="188"/>
      <c r="RXR11" s="188"/>
      <c r="RXS11" s="188"/>
      <c r="RXT11" s="188"/>
      <c r="RXU11" s="188"/>
      <c r="RXV11" s="188"/>
      <c r="RXW11" s="188"/>
      <c r="RXX11" s="188"/>
      <c r="RXY11" s="188"/>
      <c r="RXZ11" s="188"/>
      <c r="RYA11" s="188"/>
      <c r="RYB11" s="188"/>
      <c r="RYC11" s="188"/>
      <c r="RYD11" s="188"/>
      <c r="RYE11" s="188"/>
      <c r="RYF11" s="188"/>
      <c r="RYG11" s="188"/>
      <c r="RYH11" s="188"/>
      <c r="RYI11" s="188"/>
      <c r="RYJ11" s="188"/>
      <c r="RYK11" s="188"/>
      <c r="RYL11" s="188"/>
      <c r="RYM11" s="188"/>
      <c r="RYN11" s="188"/>
      <c r="RYO11" s="188"/>
      <c r="RYP11" s="188"/>
      <c r="RYQ11" s="188"/>
      <c r="RYR11" s="188"/>
      <c r="RYS11" s="188"/>
      <c r="RYT11" s="188"/>
      <c r="RYU11" s="188"/>
      <c r="RYV11" s="188"/>
      <c r="RYW11" s="188"/>
      <c r="RYX11" s="188"/>
      <c r="RYY11" s="188"/>
      <c r="RYZ11" s="188"/>
      <c r="RZA11" s="188"/>
      <c r="RZB11" s="188"/>
      <c r="RZC11" s="188"/>
      <c r="RZD11" s="188"/>
      <c r="RZE11" s="188"/>
      <c r="RZF11" s="188"/>
      <c r="RZG11" s="188"/>
      <c r="RZH11" s="188"/>
      <c r="RZI11" s="188"/>
      <c r="RZJ11" s="188"/>
      <c r="RZK11" s="188"/>
      <c r="RZL11" s="188"/>
      <c r="RZM11" s="188"/>
      <c r="RZN11" s="188"/>
      <c r="RZO11" s="188"/>
      <c r="RZP11" s="188"/>
      <c r="RZQ11" s="188"/>
      <c r="RZR11" s="188"/>
      <c r="RZS11" s="188"/>
      <c r="RZT11" s="188"/>
      <c r="RZU11" s="188"/>
      <c r="RZV11" s="188"/>
      <c r="RZW11" s="188"/>
      <c r="RZX11" s="188"/>
      <c r="RZY11" s="188"/>
      <c r="RZZ11" s="188"/>
      <c r="SAA11" s="188"/>
      <c r="SAB11" s="188"/>
      <c r="SAC11" s="188"/>
      <c r="SAD11" s="188"/>
      <c r="SAE11" s="188"/>
      <c r="SAF11" s="188"/>
      <c r="SAG11" s="188"/>
      <c r="SAH11" s="188"/>
      <c r="SAI11" s="188"/>
      <c r="SAJ11" s="188"/>
      <c r="SAK11" s="188"/>
      <c r="SAL11" s="188"/>
      <c r="SAM11" s="188"/>
      <c r="SAN11" s="188"/>
      <c r="SAO11" s="188"/>
      <c r="SAP11" s="188"/>
      <c r="SAQ11" s="188"/>
      <c r="SAR11" s="188"/>
      <c r="SAS11" s="188"/>
      <c r="SAT11" s="188"/>
      <c r="SAU11" s="188"/>
      <c r="SAV11" s="188"/>
      <c r="SAW11" s="188"/>
      <c r="SAX11" s="188"/>
      <c r="SAY11" s="188"/>
      <c r="SAZ11" s="188"/>
      <c r="SBA11" s="188"/>
      <c r="SBB11" s="188"/>
      <c r="SBC11" s="188"/>
      <c r="SBD11" s="188"/>
      <c r="SBE11" s="188"/>
      <c r="SBF11" s="188"/>
      <c r="SBG11" s="188"/>
      <c r="SBH11" s="188"/>
      <c r="SBI11" s="188"/>
      <c r="SBJ11" s="188"/>
      <c r="SBK11" s="188"/>
      <c r="SBL11" s="188"/>
      <c r="SBM11" s="188"/>
      <c r="SBN11" s="188"/>
      <c r="SBO11" s="188"/>
      <c r="SBP11" s="188"/>
      <c r="SBQ11" s="188"/>
      <c r="SBR11" s="188"/>
      <c r="SBS11" s="188"/>
      <c r="SBT11" s="188"/>
      <c r="SBU11" s="188"/>
      <c r="SBV11" s="188"/>
      <c r="SBW11" s="188"/>
      <c r="SBX11" s="188"/>
      <c r="SBY11" s="188"/>
      <c r="SBZ11" s="188"/>
      <c r="SCA11" s="188"/>
      <c r="SCB11" s="188"/>
      <c r="SCC11" s="188"/>
      <c r="SCD11" s="188"/>
      <c r="SCE11" s="188"/>
      <c r="SCF11" s="188"/>
      <c r="SCG11" s="188"/>
      <c r="SCH11" s="188"/>
      <c r="SCI11" s="188"/>
      <c r="SCJ11" s="188"/>
      <c r="SCK11" s="188"/>
      <c r="SCL11" s="188"/>
      <c r="SCM11" s="188"/>
      <c r="SCN11" s="188"/>
      <c r="SCO11" s="188"/>
      <c r="SCP11" s="188"/>
      <c r="SCQ11" s="188"/>
      <c r="SCR11" s="188"/>
      <c r="SCS11" s="188"/>
      <c r="SCT11" s="188"/>
      <c r="SCU11" s="188"/>
      <c r="SCV11" s="188"/>
      <c r="SCW11" s="188"/>
      <c r="SCX11" s="188"/>
      <c r="SCY11" s="188"/>
      <c r="SCZ11" s="188"/>
      <c r="SDA11" s="188"/>
      <c r="SDB11" s="188"/>
      <c r="SDC11" s="188"/>
      <c r="SDD11" s="188"/>
      <c r="SDE11" s="188"/>
      <c r="SDF11" s="188"/>
      <c r="SDG11" s="188"/>
      <c r="SDH11" s="188"/>
      <c r="SDI11" s="188"/>
      <c r="SDJ11" s="188"/>
      <c r="SDK11" s="188"/>
      <c r="SDL11" s="188"/>
      <c r="SDM11" s="188"/>
      <c r="SDN11" s="188"/>
      <c r="SDO11" s="188"/>
      <c r="SDP11" s="188"/>
      <c r="SDQ11" s="188"/>
      <c r="SDR11" s="188"/>
      <c r="SDS11" s="188"/>
      <c r="SDT11" s="188"/>
      <c r="SDU11" s="188"/>
      <c r="SDV11" s="188"/>
      <c r="SDW11" s="188"/>
      <c r="SDX11" s="188"/>
      <c r="SDY11" s="188"/>
      <c r="SDZ11" s="188"/>
      <c r="SEA11" s="188"/>
      <c r="SEB11" s="188"/>
      <c r="SEC11" s="188"/>
      <c r="SED11" s="188"/>
      <c r="SEE11" s="188"/>
      <c r="SEF11" s="188"/>
      <c r="SEG11" s="188"/>
      <c r="SEH11" s="188"/>
      <c r="SEI11" s="188"/>
      <c r="SEJ11" s="188"/>
      <c r="SEK11" s="188"/>
      <c r="SEL11" s="188"/>
      <c r="SEM11" s="188"/>
      <c r="SEN11" s="188"/>
      <c r="SEO11" s="188"/>
      <c r="SEP11" s="188"/>
      <c r="SEQ11" s="188"/>
      <c r="SER11" s="188"/>
      <c r="SES11" s="188"/>
      <c r="SET11" s="188"/>
      <c r="SEU11" s="188"/>
      <c r="SEV11" s="188"/>
      <c r="SEW11" s="188"/>
      <c r="SEX11" s="188"/>
      <c r="SEY11" s="188"/>
      <c r="SEZ11" s="188"/>
      <c r="SFA11" s="188"/>
      <c r="SFB11" s="188"/>
      <c r="SFC11" s="188"/>
      <c r="SFD11" s="188"/>
      <c r="SFE11" s="188"/>
      <c r="SFF11" s="188"/>
      <c r="SFG11" s="188"/>
      <c r="SFH11" s="188"/>
      <c r="SFI11" s="188"/>
      <c r="SFJ11" s="188"/>
      <c r="SFK11" s="188"/>
      <c r="SFL11" s="188"/>
      <c r="SFM11" s="188"/>
      <c r="SFN11" s="188"/>
      <c r="SFO11" s="188"/>
      <c r="SFP11" s="188"/>
      <c r="SFQ11" s="188"/>
      <c r="SFR11" s="188"/>
      <c r="SFS11" s="188"/>
      <c r="SFT11" s="188"/>
      <c r="SFU11" s="188"/>
      <c r="SFV11" s="188"/>
      <c r="SFW11" s="188"/>
      <c r="SFX11" s="188"/>
      <c r="SFY11" s="188"/>
      <c r="SFZ11" s="188"/>
      <c r="SGA11" s="188"/>
      <c r="SGB11" s="188"/>
      <c r="SGC11" s="188"/>
      <c r="SGD11" s="188"/>
      <c r="SGE11" s="188"/>
      <c r="SGF11" s="188"/>
      <c r="SGG11" s="188"/>
      <c r="SGH11" s="188"/>
      <c r="SGI11" s="188"/>
      <c r="SGJ11" s="188"/>
      <c r="SGK11" s="188"/>
      <c r="SGL11" s="188"/>
      <c r="SGM11" s="188"/>
      <c r="SGN11" s="188"/>
      <c r="SGO11" s="188"/>
      <c r="SGP11" s="188"/>
      <c r="SGQ11" s="188"/>
      <c r="SGR11" s="188"/>
      <c r="SGS11" s="188"/>
      <c r="SGT11" s="188"/>
      <c r="SGU11" s="188"/>
      <c r="SGV11" s="188"/>
      <c r="SGW11" s="188"/>
      <c r="SGX11" s="188"/>
      <c r="SGY11" s="188"/>
      <c r="SGZ11" s="188"/>
      <c r="SHA11" s="188"/>
      <c r="SHB11" s="188"/>
      <c r="SHC11" s="188"/>
      <c r="SHD11" s="188"/>
      <c r="SHE11" s="188"/>
      <c r="SHF11" s="188"/>
      <c r="SHG11" s="188"/>
      <c r="SHH11" s="188"/>
      <c r="SHI11" s="188"/>
      <c r="SHJ11" s="188"/>
      <c r="SHK11" s="188"/>
      <c r="SHL11" s="188"/>
      <c r="SHM11" s="188"/>
      <c r="SHN11" s="188"/>
      <c r="SHO11" s="188"/>
      <c r="SHP11" s="188"/>
      <c r="SHQ11" s="188"/>
      <c r="SHR11" s="188"/>
      <c r="SHS11" s="188"/>
      <c r="SHT11" s="188"/>
      <c r="SHU11" s="188"/>
      <c r="SHV11" s="188"/>
      <c r="SHW11" s="188"/>
      <c r="SHX11" s="188"/>
      <c r="SHY11" s="188"/>
      <c r="SHZ11" s="188"/>
      <c r="SIA11" s="188"/>
      <c r="SIB11" s="188"/>
      <c r="SIC11" s="188"/>
      <c r="SID11" s="188"/>
      <c r="SIE11" s="188"/>
      <c r="SIF11" s="188"/>
      <c r="SIG11" s="188"/>
      <c r="SIH11" s="188"/>
      <c r="SII11" s="188"/>
      <c r="SIJ11" s="188"/>
      <c r="SIK11" s="188"/>
      <c r="SIL11" s="188"/>
      <c r="SIM11" s="188"/>
      <c r="SIN11" s="188"/>
      <c r="SIO11" s="188"/>
      <c r="SIP11" s="188"/>
      <c r="SIQ11" s="188"/>
      <c r="SIR11" s="188"/>
      <c r="SIS11" s="188"/>
      <c r="SIT11" s="188"/>
      <c r="SIU11" s="188"/>
      <c r="SIV11" s="188"/>
      <c r="SIW11" s="188"/>
      <c r="SIX11" s="188"/>
      <c r="SIY11" s="188"/>
      <c r="SIZ11" s="188"/>
      <c r="SJA11" s="188"/>
      <c r="SJB11" s="188"/>
      <c r="SJC11" s="188"/>
      <c r="SJD11" s="188"/>
      <c r="SJE11" s="188"/>
      <c r="SJF11" s="188"/>
      <c r="SJG11" s="188"/>
      <c r="SJH11" s="188"/>
      <c r="SJI11" s="188"/>
      <c r="SJJ11" s="188"/>
      <c r="SJK11" s="188"/>
      <c r="SJL11" s="188"/>
      <c r="SJM11" s="188"/>
      <c r="SJN11" s="188"/>
      <c r="SJO11" s="188"/>
      <c r="SJP11" s="188"/>
      <c r="SJQ11" s="188"/>
      <c r="SJR11" s="188"/>
      <c r="SJS11" s="188"/>
      <c r="SJT11" s="188"/>
      <c r="SJU11" s="188"/>
      <c r="SJV11" s="188"/>
      <c r="SJW11" s="188"/>
      <c r="SJX11" s="188"/>
      <c r="SJY11" s="188"/>
      <c r="SJZ11" s="188"/>
      <c r="SKA11" s="188"/>
      <c r="SKB11" s="188"/>
      <c r="SKC11" s="188"/>
      <c r="SKD11" s="188"/>
      <c r="SKE11" s="188"/>
      <c r="SKF11" s="188"/>
      <c r="SKG11" s="188"/>
      <c r="SKH11" s="188"/>
      <c r="SKI11" s="188"/>
      <c r="SKJ11" s="188"/>
      <c r="SKK11" s="188"/>
      <c r="SKL11" s="188"/>
      <c r="SKM11" s="188"/>
      <c r="SKN11" s="188"/>
      <c r="SKO11" s="188"/>
      <c r="SKP11" s="188"/>
      <c r="SKQ11" s="188"/>
      <c r="SKR11" s="188"/>
      <c r="SKS11" s="188"/>
      <c r="SKT11" s="188"/>
      <c r="SKU11" s="188"/>
      <c r="SKV11" s="188"/>
      <c r="SKW11" s="188"/>
      <c r="SKX11" s="188"/>
      <c r="SKY11" s="188"/>
      <c r="SKZ11" s="188"/>
      <c r="SLA11" s="188"/>
      <c r="SLB11" s="188"/>
      <c r="SLC11" s="188"/>
      <c r="SLD11" s="188"/>
      <c r="SLE11" s="188"/>
      <c r="SLF11" s="188"/>
      <c r="SLG11" s="188"/>
      <c r="SLH11" s="188"/>
      <c r="SLI11" s="188"/>
      <c r="SLJ11" s="188"/>
      <c r="SLK11" s="188"/>
      <c r="SLL11" s="188"/>
      <c r="SLM11" s="188"/>
      <c r="SLN11" s="188"/>
      <c r="SLO11" s="188"/>
      <c r="SLP11" s="188"/>
      <c r="SLQ11" s="188"/>
      <c r="SLR11" s="188"/>
      <c r="SLS11" s="188"/>
      <c r="SLT11" s="188"/>
      <c r="SLU11" s="188"/>
      <c r="SLV11" s="188"/>
      <c r="SLW11" s="188"/>
      <c r="SLX11" s="188"/>
      <c r="SLY11" s="188"/>
      <c r="SLZ11" s="188"/>
      <c r="SMA11" s="188"/>
      <c r="SMB11" s="188"/>
      <c r="SMC11" s="188"/>
      <c r="SMD11" s="188"/>
      <c r="SME11" s="188"/>
      <c r="SMF11" s="188"/>
      <c r="SMG11" s="188"/>
      <c r="SMH11" s="188"/>
      <c r="SMI11" s="188"/>
      <c r="SMJ11" s="188"/>
      <c r="SMK11" s="188"/>
      <c r="SML11" s="188"/>
      <c r="SMM11" s="188"/>
      <c r="SMN11" s="188"/>
      <c r="SMO11" s="188"/>
      <c r="SMP11" s="188"/>
      <c r="SMQ11" s="188"/>
      <c r="SMR11" s="188"/>
      <c r="SMS11" s="188"/>
      <c r="SMT11" s="188"/>
      <c r="SMU11" s="188"/>
      <c r="SMV11" s="188"/>
      <c r="SMW11" s="188"/>
      <c r="SMX11" s="188"/>
      <c r="SMY11" s="188"/>
      <c r="SMZ11" s="188"/>
      <c r="SNA11" s="188"/>
      <c r="SNB11" s="188"/>
      <c r="SNC11" s="188"/>
      <c r="SND11" s="188"/>
      <c r="SNE11" s="188"/>
      <c r="SNF11" s="188"/>
      <c r="SNG11" s="188"/>
      <c r="SNH11" s="188"/>
      <c r="SNI11" s="188"/>
      <c r="SNJ11" s="188"/>
      <c r="SNK11" s="188"/>
      <c r="SNL11" s="188"/>
      <c r="SNM11" s="188"/>
      <c r="SNN11" s="188"/>
      <c r="SNO11" s="188"/>
      <c r="SNP11" s="188"/>
      <c r="SNQ11" s="188"/>
      <c r="SNR11" s="188"/>
      <c r="SNS11" s="188"/>
      <c r="SNT11" s="188"/>
      <c r="SNU11" s="188"/>
      <c r="SNV11" s="188"/>
      <c r="SNW11" s="188"/>
      <c r="SNX11" s="188"/>
      <c r="SNY11" s="188"/>
      <c r="SNZ11" s="188"/>
      <c r="SOA11" s="188"/>
      <c r="SOB11" s="188"/>
      <c r="SOC11" s="188"/>
      <c r="SOD11" s="188"/>
      <c r="SOE11" s="188"/>
      <c r="SOF11" s="188"/>
      <c r="SOG11" s="188"/>
      <c r="SOH11" s="188"/>
      <c r="SOI11" s="188"/>
      <c r="SOJ11" s="188"/>
      <c r="SOK11" s="188"/>
      <c r="SOL11" s="188"/>
      <c r="SOM11" s="188"/>
      <c r="SON11" s="188"/>
      <c r="SOO11" s="188"/>
      <c r="SOP11" s="188"/>
      <c r="SOQ11" s="188"/>
      <c r="SOR11" s="188"/>
      <c r="SOS11" s="188"/>
      <c r="SOT11" s="188"/>
      <c r="SOU11" s="188"/>
      <c r="SOV11" s="188"/>
      <c r="SOW11" s="188"/>
      <c r="SOX11" s="188"/>
      <c r="SOY11" s="188"/>
      <c r="SOZ11" s="188"/>
      <c r="SPA11" s="188"/>
      <c r="SPB11" s="188"/>
      <c r="SPC11" s="188"/>
      <c r="SPD11" s="188"/>
      <c r="SPE11" s="188"/>
      <c r="SPF11" s="188"/>
      <c r="SPG11" s="188"/>
      <c r="SPH11" s="188"/>
      <c r="SPI11" s="188"/>
      <c r="SPJ11" s="188"/>
      <c r="SPK11" s="188"/>
      <c r="SPL11" s="188"/>
      <c r="SPM11" s="188"/>
      <c r="SPN11" s="188"/>
      <c r="SPO11" s="188"/>
      <c r="SPP11" s="188"/>
      <c r="SPQ11" s="188"/>
      <c r="SPR11" s="188"/>
      <c r="SPS11" s="188"/>
      <c r="SPT11" s="188"/>
      <c r="SPU11" s="188"/>
      <c r="SPV11" s="188"/>
      <c r="SPW11" s="188"/>
      <c r="SPX11" s="188"/>
      <c r="SPY11" s="188"/>
      <c r="SPZ11" s="188"/>
      <c r="SQA11" s="188"/>
      <c r="SQB11" s="188"/>
      <c r="SQC11" s="188"/>
      <c r="SQD11" s="188"/>
      <c r="SQE11" s="188"/>
      <c r="SQF11" s="188"/>
      <c r="SQG11" s="188"/>
      <c r="SQH11" s="188"/>
      <c r="SQI11" s="188"/>
      <c r="SQJ11" s="188"/>
      <c r="SQK11" s="188"/>
      <c r="SQL11" s="188"/>
      <c r="SQM11" s="188"/>
      <c r="SQN11" s="188"/>
      <c r="SQO11" s="188"/>
      <c r="SQP11" s="188"/>
      <c r="SQQ11" s="188"/>
      <c r="SQR11" s="188"/>
      <c r="SQS11" s="188"/>
      <c r="SQT11" s="188"/>
      <c r="SQU11" s="188"/>
      <c r="SQV11" s="188"/>
      <c r="SQW11" s="188"/>
      <c r="SQX11" s="188"/>
      <c r="SQY11" s="188"/>
      <c r="SQZ11" s="188"/>
      <c r="SRA11" s="188"/>
      <c r="SRB11" s="188"/>
      <c r="SRC11" s="188"/>
      <c r="SRD11" s="188"/>
      <c r="SRE11" s="188"/>
      <c r="SRF11" s="188"/>
      <c r="SRG11" s="188"/>
      <c r="SRH11" s="188"/>
      <c r="SRI11" s="188"/>
      <c r="SRJ11" s="188"/>
      <c r="SRK11" s="188"/>
      <c r="SRL11" s="188"/>
      <c r="SRM11" s="188"/>
      <c r="SRN11" s="188"/>
      <c r="SRO11" s="188"/>
      <c r="SRP11" s="188"/>
      <c r="SRQ11" s="188"/>
      <c r="SRR11" s="188"/>
      <c r="SRS11" s="188"/>
      <c r="SRT11" s="188"/>
      <c r="SRU11" s="188"/>
      <c r="SRV11" s="188"/>
      <c r="SRW11" s="188"/>
      <c r="SRX11" s="188"/>
      <c r="SRY11" s="188"/>
      <c r="SRZ11" s="188"/>
      <c r="SSA11" s="188"/>
      <c r="SSB11" s="188"/>
      <c r="SSC11" s="188"/>
      <c r="SSD11" s="188"/>
      <c r="SSE11" s="188"/>
      <c r="SSF11" s="188"/>
      <c r="SSG11" s="188"/>
      <c r="SSH11" s="188"/>
      <c r="SSI11" s="188"/>
      <c r="SSJ11" s="188"/>
      <c r="SSK11" s="188"/>
      <c r="SSL11" s="188"/>
      <c r="SSM11" s="188"/>
      <c r="SSN11" s="188"/>
      <c r="SSO11" s="188"/>
      <c r="SSP11" s="188"/>
      <c r="SSQ11" s="188"/>
      <c r="SSR11" s="188"/>
      <c r="SSS11" s="188"/>
      <c r="SST11" s="188"/>
      <c r="SSU11" s="188"/>
      <c r="SSV11" s="188"/>
      <c r="SSW11" s="188"/>
      <c r="SSX11" s="188"/>
      <c r="SSY11" s="188"/>
      <c r="SSZ11" s="188"/>
      <c r="STA11" s="188"/>
      <c r="STB11" s="188"/>
      <c r="STC11" s="188"/>
      <c r="STD11" s="188"/>
      <c r="STE11" s="188"/>
      <c r="STF11" s="188"/>
      <c r="STG11" s="188"/>
      <c r="STH11" s="188"/>
      <c r="STI11" s="188"/>
      <c r="STJ11" s="188"/>
      <c r="STK11" s="188"/>
      <c r="STL11" s="188"/>
      <c r="STM11" s="188"/>
      <c r="STN11" s="188"/>
      <c r="STO11" s="188"/>
      <c r="STP11" s="188"/>
      <c r="STQ11" s="188"/>
      <c r="STR11" s="188"/>
      <c r="STS11" s="188"/>
      <c r="STT11" s="188"/>
      <c r="STU11" s="188"/>
      <c r="STV11" s="188"/>
      <c r="STW11" s="188"/>
      <c r="STX11" s="188"/>
      <c r="STY11" s="188"/>
      <c r="STZ11" s="188"/>
      <c r="SUA11" s="188"/>
      <c r="SUB11" s="188"/>
      <c r="SUC11" s="188"/>
      <c r="SUD11" s="188"/>
      <c r="SUE11" s="188"/>
      <c r="SUF11" s="188"/>
      <c r="SUG11" s="188"/>
      <c r="SUH11" s="188"/>
      <c r="SUI11" s="188"/>
      <c r="SUJ11" s="188"/>
      <c r="SUK11" s="188"/>
      <c r="SUL11" s="188"/>
      <c r="SUM11" s="188"/>
      <c r="SUN11" s="188"/>
      <c r="SUO11" s="188"/>
      <c r="SUP11" s="188"/>
      <c r="SUQ11" s="188"/>
      <c r="SUR11" s="188"/>
      <c r="SUS11" s="188"/>
      <c r="SUT11" s="188"/>
      <c r="SUU11" s="188"/>
      <c r="SUV11" s="188"/>
      <c r="SUW11" s="188"/>
      <c r="SUX11" s="188"/>
      <c r="SUY11" s="188"/>
      <c r="SUZ11" s="188"/>
      <c r="SVA11" s="188"/>
      <c r="SVB11" s="188"/>
      <c r="SVC11" s="188"/>
      <c r="SVD11" s="188"/>
      <c r="SVE11" s="188"/>
      <c r="SVF11" s="188"/>
      <c r="SVG11" s="188"/>
      <c r="SVH11" s="188"/>
      <c r="SVI11" s="188"/>
      <c r="SVJ11" s="188"/>
      <c r="SVK11" s="188"/>
      <c r="SVL11" s="188"/>
      <c r="SVM11" s="188"/>
      <c r="SVN11" s="188"/>
      <c r="SVO11" s="188"/>
      <c r="SVP11" s="188"/>
      <c r="SVQ11" s="188"/>
      <c r="SVR11" s="188"/>
      <c r="SVS11" s="188"/>
      <c r="SVT11" s="188"/>
      <c r="SVU11" s="188"/>
      <c r="SVV11" s="188"/>
      <c r="SVW11" s="188"/>
      <c r="SVX11" s="188"/>
      <c r="SVY11" s="188"/>
      <c r="SVZ11" s="188"/>
      <c r="SWA11" s="188"/>
      <c r="SWB11" s="188"/>
      <c r="SWC11" s="188"/>
      <c r="SWD11" s="188"/>
      <c r="SWE11" s="188"/>
      <c r="SWF11" s="188"/>
      <c r="SWG11" s="188"/>
      <c r="SWH11" s="188"/>
      <c r="SWI11" s="188"/>
      <c r="SWJ11" s="188"/>
      <c r="SWK11" s="188"/>
      <c r="SWL11" s="188"/>
      <c r="SWM11" s="188"/>
      <c r="SWN11" s="188"/>
      <c r="SWO11" s="188"/>
      <c r="SWP11" s="188"/>
      <c r="SWQ11" s="188"/>
      <c r="SWR11" s="188"/>
      <c r="SWS11" s="188"/>
      <c r="SWT11" s="188"/>
      <c r="SWU11" s="188"/>
      <c r="SWV11" s="188"/>
      <c r="SWW11" s="188"/>
      <c r="SWX11" s="188"/>
      <c r="SWY11" s="188"/>
      <c r="SWZ11" s="188"/>
      <c r="SXA11" s="188"/>
      <c r="SXB11" s="188"/>
      <c r="SXC11" s="188"/>
      <c r="SXD11" s="188"/>
      <c r="SXE11" s="188"/>
      <c r="SXF11" s="188"/>
      <c r="SXG11" s="188"/>
      <c r="SXH11" s="188"/>
      <c r="SXI11" s="188"/>
      <c r="SXJ11" s="188"/>
      <c r="SXK11" s="188"/>
      <c r="SXL11" s="188"/>
      <c r="SXM11" s="188"/>
      <c r="SXN11" s="188"/>
      <c r="SXO11" s="188"/>
      <c r="SXP11" s="188"/>
      <c r="SXQ11" s="188"/>
      <c r="SXR11" s="188"/>
      <c r="SXS11" s="188"/>
      <c r="SXT11" s="188"/>
      <c r="SXU11" s="188"/>
      <c r="SXV11" s="188"/>
      <c r="SXW11" s="188"/>
      <c r="SXX11" s="188"/>
      <c r="SXY11" s="188"/>
      <c r="SXZ11" s="188"/>
      <c r="SYA11" s="188"/>
      <c r="SYB11" s="188"/>
      <c r="SYC11" s="188"/>
      <c r="SYD11" s="188"/>
      <c r="SYE11" s="188"/>
      <c r="SYF11" s="188"/>
      <c r="SYG11" s="188"/>
      <c r="SYH11" s="188"/>
      <c r="SYI11" s="188"/>
      <c r="SYJ11" s="188"/>
      <c r="SYK11" s="188"/>
      <c r="SYL11" s="188"/>
      <c r="SYM11" s="188"/>
      <c r="SYN11" s="188"/>
      <c r="SYO11" s="188"/>
      <c r="SYP11" s="188"/>
      <c r="SYQ11" s="188"/>
      <c r="SYR11" s="188"/>
      <c r="SYS11" s="188"/>
      <c r="SYT11" s="188"/>
      <c r="SYU11" s="188"/>
      <c r="SYV11" s="188"/>
      <c r="SYW11" s="188"/>
      <c r="SYX11" s="188"/>
      <c r="SYY11" s="188"/>
      <c r="SYZ11" s="188"/>
      <c r="SZA11" s="188"/>
      <c r="SZB11" s="188"/>
      <c r="SZC11" s="188"/>
      <c r="SZD11" s="188"/>
      <c r="SZE11" s="188"/>
      <c r="SZF11" s="188"/>
      <c r="SZG11" s="188"/>
      <c r="SZH11" s="188"/>
      <c r="SZI11" s="188"/>
      <c r="SZJ11" s="188"/>
      <c r="SZK11" s="188"/>
      <c r="SZL11" s="188"/>
      <c r="SZM11" s="188"/>
      <c r="SZN11" s="188"/>
      <c r="SZO11" s="188"/>
      <c r="SZP11" s="188"/>
      <c r="SZQ11" s="188"/>
      <c r="SZR11" s="188"/>
      <c r="SZS11" s="188"/>
      <c r="SZT11" s="188"/>
      <c r="SZU11" s="188"/>
      <c r="SZV11" s="188"/>
      <c r="SZW11" s="188"/>
      <c r="SZX11" s="188"/>
      <c r="SZY11" s="188"/>
      <c r="SZZ11" s="188"/>
      <c r="TAA11" s="188"/>
      <c r="TAB11" s="188"/>
      <c r="TAC11" s="188"/>
      <c r="TAD11" s="188"/>
      <c r="TAE11" s="188"/>
      <c r="TAF11" s="188"/>
      <c r="TAG11" s="188"/>
      <c r="TAH11" s="188"/>
      <c r="TAI11" s="188"/>
      <c r="TAJ11" s="188"/>
      <c r="TAK11" s="188"/>
      <c r="TAL11" s="188"/>
      <c r="TAM11" s="188"/>
      <c r="TAN11" s="188"/>
      <c r="TAO11" s="188"/>
      <c r="TAP11" s="188"/>
      <c r="TAQ11" s="188"/>
      <c r="TAR11" s="188"/>
      <c r="TAS11" s="188"/>
      <c r="TAT11" s="188"/>
      <c r="TAU11" s="188"/>
      <c r="TAV11" s="188"/>
      <c r="TAW11" s="188"/>
      <c r="TAX11" s="188"/>
      <c r="TAY11" s="188"/>
      <c r="TAZ11" s="188"/>
      <c r="TBA11" s="188"/>
      <c r="TBB11" s="188"/>
      <c r="TBC11" s="188"/>
      <c r="TBD11" s="188"/>
      <c r="TBE11" s="188"/>
      <c r="TBF11" s="188"/>
      <c r="TBG11" s="188"/>
      <c r="TBH11" s="188"/>
      <c r="TBI11" s="188"/>
      <c r="TBJ11" s="188"/>
      <c r="TBK11" s="188"/>
      <c r="TBL11" s="188"/>
      <c r="TBM11" s="188"/>
      <c r="TBN11" s="188"/>
      <c r="TBO11" s="188"/>
      <c r="TBP11" s="188"/>
      <c r="TBQ11" s="188"/>
      <c r="TBR11" s="188"/>
      <c r="TBS11" s="188"/>
      <c r="TBT11" s="188"/>
      <c r="TBU11" s="188"/>
      <c r="TBV11" s="188"/>
      <c r="TBW11" s="188"/>
      <c r="TBX11" s="188"/>
      <c r="TBY11" s="188"/>
      <c r="TBZ11" s="188"/>
      <c r="TCA11" s="188"/>
      <c r="TCB11" s="188"/>
      <c r="TCC11" s="188"/>
      <c r="TCD11" s="188"/>
      <c r="TCE11" s="188"/>
      <c r="TCF11" s="188"/>
      <c r="TCG11" s="188"/>
      <c r="TCH11" s="188"/>
      <c r="TCI11" s="188"/>
      <c r="TCJ11" s="188"/>
      <c r="TCK11" s="188"/>
      <c r="TCL11" s="188"/>
      <c r="TCM11" s="188"/>
      <c r="TCN11" s="188"/>
      <c r="TCO11" s="188"/>
      <c r="TCP11" s="188"/>
      <c r="TCQ11" s="188"/>
      <c r="TCR11" s="188"/>
      <c r="TCS11" s="188"/>
      <c r="TCT11" s="188"/>
      <c r="TCU11" s="188"/>
      <c r="TCV11" s="188"/>
      <c r="TCW11" s="188"/>
      <c r="TCX11" s="188"/>
      <c r="TCY11" s="188"/>
      <c r="TCZ11" s="188"/>
      <c r="TDA11" s="188"/>
      <c r="TDB11" s="188"/>
      <c r="TDC11" s="188"/>
      <c r="TDD11" s="188"/>
      <c r="TDE11" s="188"/>
      <c r="TDF11" s="188"/>
      <c r="TDG11" s="188"/>
      <c r="TDH11" s="188"/>
      <c r="TDI11" s="188"/>
      <c r="TDJ11" s="188"/>
      <c r="TDK11" s="188"/>
      <c r="TDL11" s="188"/>
      <c r="TDM11" s="188"/>
      <c r="TDN11" s="188"/>
      <c r="TDO11" s="188"/>
      <c r="TDP11" s="188"/>
      <c r="TDQ11" s="188"/>
      <c r="TDR11" s="188"/>
      <c r="TDS11" s="188"/>
      <c r="TDT11" s="188"/>
      <c r="TDU11" s="188"/>
      <c r="TDV11" s="188"/>
      <c r="TDW11" s="188"/>
      <c r="TDX11" s="188"/>
      <c r="TDY11" s="188"/>
      <c r="TDZ11" s="188"/>
      <c r="TEA11" s="188"/>
      <c r="TEB11" s="188"/>
      <c r="TEC11" s="188"/>
      <c r="TED11" s="188"/>
      <c r="TEE11" s="188"/>
      <c r="TEF11" s="188"/>
      <c r="TEG11" s="188"/>
      <c r="TEH11" s="188"/>
      <c r="TEI11" s="188"/>
      <c r="TEJ11" s="188"/>
      <c r="TEK11" s="188"/>
      <c r="TEL11" s="188"/>
      <c r="TEM11" s="188"/>
      <c r="TEN11" s="188"/>
      <c r="TEO11" s="188"/>
      <c r="TEP11" s="188"/>
      <c r="TEQ11" s="188"/>
      <c r="TER11" s="188"/>
      <c r="TES11" s="188"/>
      <c r="TET11" s="188"/>
      <c r="TEU11" s="188"/>
      <c r="TEV11" s="188"/>
      <c r="TEW11" s="188"/>
      <c r="TEX11" s="188"/>
      <c r="TEY11" s="188"/>
      <c r="TEZ11" s="188"/>
      <c r="TFA11" s="188"/>
      <c r="TFB11" s="188"/>
      <c r="TFC11" s="188"/>
      <c r="TFD11" s="188"/>
      <c r="TFE11" s="188"/>
      <c r="TFF11" s="188"/>
      <c r="TFG11" s="188"/>
      <c r="TFH11" s="188"/>
      <c r="TFI11" s="188"/>
      <c r="TFJ11" s="188"/>
      <c r="TFK11" s="188"/>
      <c r="TFL11" s="188"/>
      <c r="TFM11" s="188"/>
      <c r="TFN11" s="188"/>
      <c r="TFO11" s="188"/>
      <c r="TFP11" s="188"/>
      <c r="TFQ11" s="188"/>
      <c r="TFR11" s="188"/>
      <c r="TFS11" s="188"/>
      <c r="TFT11" s="188"/>
      <c r="TFU11" s="188"/>
      <c r="TFV11" s="188"/>
      <c r="TFW11" s="188"/>
      <c r="TFX11" s="188"/>
      <c r="TFY11" s="188"/>
      <c r="TFZ11" s="188"/>
      <c r="TGA11" s="188"/>
      <c r="TGB11" s="188"/>
      <c r="TGC11" s="188"/>
      <c r="TGD11" s="188"/>
      <c r="TGE11" s="188"/>
      <c r="TGF11" s="188"/>
      <c r="TGG11" s="188"/>
      <c r="TGH11" s="188"/>
      <c r="TGI11" s="188"/>
      <c r="TGJ11" s="188"/>
      <c r="TGK11" s="188"/>
      <c r="TGL11" s="188"/>
      <c r="TGM11" s="188"/>
      <c r="TGN11" s="188"/>
      <c r="TGO11" s="188"/>
      <c r="TGP11" s="188"/>
      <c r="TGQ11" s="188"/>
      <c r="TGR11" s="188"/>
      <c r="TGS11" s="188"/>
      <c r="TGT11" s="188"/>
      <c r="TGU11" s="188"/>
      <c r="TGV11" s="188"/>
      <c r="TGW11" s="188"/>
      <c r="TGX11" s="188"/>
      <c r="TGY11" s="188"/>
      <c r="TGZ11" s="188"/>
      <c r="THA11" s="188"/>
      <c r="THB11" s="188"/>
      <c r="THC11" s="188"/>
      <c r="THD11" s="188"/>
      <c r="THE11" s="188"/>
      <c r="THF11" s="188"/>
      <c r="THG11" s="188"/>
      <c r="THH11" s="188"/>
      <c r="THI11" s="188"/>
      <c r="THJ11" s="188"/>
      <c r="THK11" s="188"/>
      <c r="THL11" s="188"/>
      <c r="THM11" s="188"/>
      <c r="THN11" s="188"/>
      <c r="THO11" s="188"/>
      <c r="THP11" s="188"/>
      <c r="THQ11" s="188"/>
      <c r="THR11" s="188"/>
      <c r="THS11" s="188"/>
      <c r="THT11" s="188"/>
      <c r="THU11" s="188"/>
      <c r="THV11" s="188"/>
      <c r="THW11" s="188"/>
      <c r="THX11" s="188"/>
      <c r="THY11" s="188"/>
      <c r="THZ11" s="188"/>
      <c r="TIA11" s="188"/>
      <c r="TIB11" s="188"/>
      <c r="TIC11" s="188"/>
      <c r="TID11" s="188"/>
      <c r="TIE11" s="188"/>
      <c r="TIF11" s="188"/>
      <c r="TIG11" s="188"/>
      <c r="TIH11" s="188"/>
      <c r="TII11" s="188"/>
      <c r="TIJ11" s="188"/>
      <c r="TIK11" s="188"/>
      <c r="TIL11" s="188"/>
      <c r="TIM11" s="188"/>
      <c r="TIN11" s="188"/>
      <c r="TIO11" s="188"/>
      <c r="TIP11" s="188"/>
      <c r="TIQ11" s="188"/>
      <c r="TIR11" s="188"/>
      <c r="TIS11" s="188"/>
      <c r="TIT11" s="188"/>
      <c r="TIU11" s="188"/>
      <c r="TIV11" s="188"/>
      <c r="TIW11" s="188"/>
      <c r="TIX11" s="188"/>
      <c r="TIY11" s="188"/>
      <c r="TIZ11" s="188"/>
      <c r="TJA11" s="188"/>
      <c r="TJB11" s="188"/>
      <c r="TJC11" s="188"/>
      <c r="TJD11" s="188"/>
      <c r="TJE11" s="188"/>
      <c r="TJF11" s="188"/>
      <c r="TJG11" s="188"/>
      <c r="TJH11" s="188"/>
      <c r="TJI11" s="188"/>
      <c r="TJJ11" s="188"/>
      <c r="TJK11" s="188"/>
      <c r="TJL11" s="188"/>
      <c r="TJM11" s="188"/>
      <c r="TJN11" s="188"/>
      <c r="TJO11" s="188"/>
      <c r="TJP11" s="188"/>
      <c r="TJQ11" s="188"/>
      <c r="TJR11" s="188"/>
      <c r="TJS11" s="188"/>
      <c r="TJT11" s="188"/>
      <c r="TJU11" s="188"/>
      <c r="TJV11" s="188"/>
      <c r="TJW11" s="188"/>
      <c r="TJX11" s="188"/>
      <c r="TJY11" s="188"/>
      <c r="TJZ11" s="188"/>
      <c r="TKA11" s="188"/>
      <c r="TKB11" s="188"/>
      <c r="TKC11" s="188"/>
      <c r="TKD11" s="188"/>
      <c r="TKE11" s="188"/>
      <c r="TKF11" s="188"/>
      <c r="TKG11" s="188"/>
      <c r="TKH11" s="188"/>
      <c r="TKI11" s="188"/>
      <c r="TKJ11" s="188"/>
      <c r="TKK11" s="188"/>
      <c r="TKL11" s="188"/>
      <c r="TKM11" s="188"/>
      <c r="TKN11" s="188"/>
      <c r="TKO11" s="188"/>
      <c r="TKP11" s="188"/>
      <c r="TKQ11" s="188"/>
      <c r="TKR11" s="188"/>
      <c r="TKS11" s="188"/>
      <c r="TKT11" s="188"/>
      <c r="TKU11" s="188"/>
      <c r="TKV11" s="188"/>
      <c r="TKW11" s="188"/>
      <c r="TKX11" s="188"/>
      <c r="TKY11" s="188"/>
      <c r="TKZ11" s="188"/>
      <c r="TLA11" s="188"/>
      <c r="TLB11" s="188"/>
      <c r="TLC11" s="188"/>
      <c r="TLD11" s="188"/>
      <c r="TLE11" s="188"/>
      <c r="TLF11" s="188"/>
      <c r="TLG11" s="188"/>
      <c r="TLH11" s="188"/>
      <c r="TLI11" s="188"/>
      <c r="TLJ11" s="188"/>
      <c r="TLK11" s="188"/>
      <c r="TLL11" s="188"/>
      <c r="TLM11" s="188"/>
      <c r="TLN11" s="188"/>
      <c r="TLO11" s="188"/>
      <c r="TLP11" s="188"/>
      <c r="TLQ11" s="188"/>
      <c r="TLR11" s="188"/>
      <c r="TLS11" s="188"/>
      <c r="TLT11" s="188"/>
      <c r="TLU11" s="188"/>
      <c r="TLV11" s="188"/>
      <c r="TLW11" s="188"/>
      <c r="TLX11" s="188"/>
      <c r="TLY11" s="188"/>
      <c r="TLZ11" s="188"/>
      <c r="TMA11" s="188"/>
      <c r="TMB11" s="188"/>
      <c r="TMC11" s="188"/>
      <c r="TMD11" s="188"/>
      <c r="TME11" s="188"/>
      <c r="TMF11" s="188"/>
      <c r="TMG11" s="188"/>
      <c r="TMH11" s="188"/>
      <c r="TMI11" s="188"/>
      <c r="TMJ11" s="188"/>
      <c r="TMK11" s="188"/>
      <c r="TML11" s="188"/>
      <c r="TMM11" s="188"/>
      <c r="TMN11" s="188"/>
      <c r="TMO11" s="188"/>
      <c r="TMP11" s="188"/>
      <c r="TMQ11" s="188"/>
      <c r="TMR11" s="188"/>
      <c r="TMS11" s="188"/>
      <c r="TMT11" s="188"/>
      <c r="TMU11" s="188"/>
      <c r="TMV11" s="188"/>
      <c r="TMW11" s="188"/>
      <c r="TMX11" s="188"/>
      <c r="TMY11" s="188"/>
      <c r="TMZ11" s="188"/>
      <c r="TNA11" s="188"/>
      <c r="TNB11" s="188"/>
      <c r="TNC11" s="188"/>
      <c r="TND11" s="188"/>
      <c r="TNE11" s="188"/>
      <c r="TNF11" s="188"/>
      <c r="TNG11" s="188"/>
      <c r="TNH11" s="188"/>
      <c r="TNI11" s="188"/>
      <c r="TNJ11" s="188"/>
      <c r="TNK11" s="188"/>
      <c r="TNL11" s="188"/>
      <c r="TNM11" s="188"/>
      <c r="TNN11" s="188"/>
      <c r="TNO11" s="188"/>
      <c r="TNP11" s="188"/>
      <c r="TNQ11" s="188"/>
      <c r="TNR11" s="188"/>
      <c r="TNS11" s="188"/>
      <c r="TNT11" s="188"/>
      <c r="TNU11" s="188"/>
      <c r="TNV11" s="188"/>
      <c r="TNW11" s="188"/>
      <c r="TNX11" s="188"/>
      <c r="TNY11" s="188"/>
      <c r="TNZ11" s="188"/>
      <c r="TOA11" s="188"/>
      <c r="TOB11" s="188"/>
      <c r="TOC11" s="188"/>
      <c r="TOD11" s="188"/>
      <c r="TOE11" s="188"/>
      <c r="TOF11" s="188"/>
      <c r="TOG11" s="188"/>
      <c r="TOH11" s="188"/>
      <c r="TOI11" s="188"/>
      <c r="TOJ11" s="188"/>
      <c r="TOK11" s="188"/>
      <c r="TOL11" s="188"/>
      <c r="TOM11" s="188"/>
      <c r="TON11" s="188"/>
      <c r="TOO11" s="188"/>
      <c r="TOP11" s="188"/>
      <c r="TOQ11" s="188"/>
      <c r="TOR11" s="188"/>
      <c r="TOS11" s="188"/>
      <c r="TOT11" s="188"/>
      <c r="TOU11" s="188"/>
      <c r="TOV11" s="188"/>
      <c r="TOW11" s="188"/>
      <c r="TOX11" s="188"/>
      <c r="TOY11" s="188"/>
      <c r="TOZ11" s="188"/>
      <c r="TPA11" s="188"/>
      <c r="TPB11" s="188"/>
      <c r="TPC11" s="188"/>
      <c r="TPD11" s="188"/>
      <c r="TPE11" s="188"/>
      <c r="TPF11" s="188"/>
      <c r="TPG11" s="188"/>
      <c r="TPH11" s="188"/>
      <c r="TPI11" s="188"/>
      <c r="TPJ11" s="188"/>
      <c r="TPK11" s="188"/>
      <c r="TPL11" s="188"/>
      <c r="TPM11" s="188"/>
      <c r="TPN11" s="188"/>
      <c r="TPO11" s="188"/>
      <c r="TPP11" s="188"/>
      <c r="TPQ11" s="188"/>
      <c r="TPR11" s="188"/>
      <c r="TPS11" s="188"/>
      <c r="TPT11" s="188"/>
      <c r="TPU11" s="188"/>
      <c r="TPV11" s="188"/>
      <c r="TPW11" s="188"/>
      <c r="TPX11" s="188"/>
      <c r="TPY11" s="188"/>
      <c r="TPZ11" s="188"/>
      <c r="TQA11" s="188"/>
      <c r="TQB11" s="188"/>
      <c r="TQC11" s="188"/>
      <c r="TQD11" s="188"/>
      <c r="TQE11" s="188"/>
      <c r="TQF11" s="188"/>
      <c r="TQG11" s="188"/>
      <c r="TQH11" s="188"/>
      <c r="TQI11" s="188"/>
      <c r="TQJ11" s="188"/>
      <c r="TQK11" s="188"/>
      <c r="TQL11" s="188"/>
      <c r="TQM11" s="188"/>
      <c r="TQN11" s="188"/>
      <c r="TQO11" s="188"/>
      <c r="TQP11" s="188"/>
      <c r="TQQ11" s="188"/>
      <c r="TQR11" s="188"/>
      <c r="TQS11" s="188"/>
      <c r="TQT11" s="188"/>
      <c r="TQU11" s="188"/>
      <c r="TQV11" s="188"/>
      <c r="TQW11" s="188"/>
      <c r="TQX11" s="188"/>
      <c r="TQY11" s="188"/>
      <c r="TQZ11" s="188"/>
      <c r="TRA11" s="188"/>
      <c r="TRB11" s="188"/>
      <c r="TRC11" s="188"/>
      <c r="TRD11" s="188"/>
      <c r="TRE11" s="188"/>
      <c r="TRF11" s="188"/>
      <c r="TRG11" s="188"/>
      <c r="TRH11" s="188"/>
      <c r="TRI11" s="188"/>
      <c r="TRJ11" s="188"/>
      <c r="TRK11" s="188"/>
      <c r="TRL11" s="188"/>
      <c r="TRM11" s="188"/>
      <c r="TRN11" s="188"/>
      <c r="TRO11" s="188"/>
      <c r="TRP11" s="188"/>
      <c r="TRQ11" s="188"/>
      <c r="TRR11" s="188"/>
      <c r="TRS11" s="188"/>
      <c r="TRT11" s="188"/>
      <c r="TRU11" s="188"/>
      <c r="TRV11" s="188"/>
      <c r="TRW11" s="188"/>
      <c r="TRX11" s="188"/>
      <c r="TRY11" s="188"/>
      <c r="TRZ11" s="188"/>
      <c r="TSA11" s="188"/>
      <c r="TSB11" s="188"/>
      <c r="TSC11" s="188"/>
      <c r="TSD11" s="188"/>
      <c r="TSE11" s="188"/>
      <c r="TSF11" s="188"/>
      <c r="TSG11" s="188"/>
      <c r="TSH11" s="188"/>
      <c r="TSI11" s="188"/>
      <c r="TSJ11" s="188"/>
      <c r="TSK11" s="188"/>
      <c r="TSL11" s="188"/>
      <c r="TSM11" s="188"/>
      <c r="TSN11" s="188"/>
      <c r="TSO11" s="188"/>
      <c r="TSP11" s="188"/>
      <c r="TSQ11" s="188"/>
      <c r="TSR11" s="188"/>
      <c r="TSS11" s="188"/>
      <c r="TST11" s="188"/>
      <c r="TSU11" s="188"/>
      <c r="TSV11" s="188"/>
      <c r="TSW11" s="188"/>
      <c r="TSX11" s="188"/>
      <c r="TSY11" s="188"/>
      <c r="TSZ11" s="188"/>
      <c r="TTA11" s="188"/>
      <c r="TTB11" s="188"/>
      <c r="TTC11" s="188"/>
      <c r="TTD11" s="188"/>
      <c r="TTE11" s="188"/>
      <c r="TTF11" s="188"/>
      <c r="TTG11" s="188"/>
      <c r="TTH11" s="188"/>
      <c r="TTI11" s="188"/>
      <c r="TTJ11" s="188"/>
      <c r="TTK11" s="188"/>
      <c r="TTL11" s="188"/>
      <c r="TTM11" s="188"/>
      <c r="TTN11" s="188"/>
      <c r="TTO11" s="188"/>
      <c r="TTP11" s="188"/>
      <c r="TTQ11" s="188"/>
      <c r="TTR11" s="188"/>
      <c r="TTS11" s="188"/>
      <c r="TTT11" s="188"/>
      <c r="TTU11" s="188"/>
      <c r="TTV11" s="188"/>
      <c r="TTW11" s="188"/>
      <c r="TTX11" s="188"/>
      <c r="TTY11" s="188"/>
      <c r="TTZ11" s="188"/>
      <c r="TUA11" s="188"/>
      <c r="TUB11" s="188"/>
      <c r="TUC11" s="188"/>
      <c r="TUD11" s="188"/>
      <c r="TUE11" s="188"/>
      <c r="TUF11" s="188"/>
      <c r="TUG11" s="188"/>
      <c r="TUH11" s="188"/>
      <c r="TUI11" s="188"/>
      <c r="TUJ11" s="188"/>
      <c r="TUK11" s="188"/>
      <c r="TUL11" s="188"/>
      <c r="TUM11" s="188"/>
      <c r="TUN11" s="188"/>
      <c r="TUO11" s="188"/>
      <c r="TUP11" s="188"/>
      <c r="TUQ11" s="188"/>
      <c r="TUR11" s="188"/>
      <c r="TUS11" s="188"/>
      <c r="TUT11" s="188"/>
      <c r="TUU11" s="188"/>
      <c r="TUV11" s="188"/>
      <c r="TUW11" s="188"/>
      <c r="TUX11" s="188"/>
      <c r="TUY11" s="188"/>
      <c r="TUZ11" s="188"/>
      <c r="TVA11" s="188"/>
      <c r="TVB11" s="188"/>
      <c r="TVC11" s="188"/>
      <c r="TVD11" s="188"/>
      <c r="TVE11" s="188"/>
      <c r="TVF11" s="188"/>
      <c r="TVG11" s="188"/>
      <c r="TVH11" s="188"/>
      <c r="TVI11" s="188"/>
      <c r="TVJ11" s="188"/>
      <c r="TVK11" s="188"/>
      <c r="TVL11" s="188"/>
      <c r="TVM11" s="188"/>
      <c r="TVN11" s="188"/>
      <c r="TVO11" s="188"/>
      <c r="TVP11" s="188"/>
      <c r="TVQ11" s="188"/>
      <c r="TVR11" s="188"/>
      <c r="TVS11" s="188"/>
      <c r="TVT11" s="188"/>
      <c r="TVU11" s="188"/>
      <c r="TVV11" s="188"/>
      <c r="TVW11" s="188"/>
      <c r="TVX11" s="188"/>
      <c r="TVY11" s="188"/>
      <c r="TVZ11" s="188"/>
      <c r="TWA11" s="188"/>
      <c r="TWB11" s="188"/>
      <c r="TWC11" s="188"/>
      <c r="TWD11" s="188"/>
      <c r="TWE11" s="188"/>
      <c r="TWF11" s="188"/>
      <c r="TWG11" s="188"/>
      <c r="TWH11" s="188"/>
      <c r="TWI11" s="188"/>
      <c r="TWJ11" s="188"/>
      <c r="TWK11" s="188"/>
      <c r="TWL11" s="188"/>
      <c r="TWM11" s="188"/>
      <c r="TWN11" s="188"/>
      <c r="TWO11" s="188"/>
      <c r="TWP11" s="188"/>
      <c r="TWQ11" s="188"/>
      <c r="TWR11" s="188"/>
      <c r="TWS11" s="188"/>
      <c r="TWT11" s="188"/>
      <c r="TWU11" s="188"/>
      <c r="TWV11" s="188"/>
      <c r="TWW11" s="188"/>
      <c r="TWX11" s="188"/>
      <c r="TWY11" s="188"/>
      <c r="TWZ11" s="188"/>
      <c r="TXA11" s="188"/>
      <c r="TXB11" s="188"/>
      <c r="TXC11" s="188"/>
      <c r="TXD11" s="188"/>
      <c r="TXE11" s="188"/>
      <c r="TXF11" s="188"/>
      <c r="TXG11" s="188"/>
      <c r="TXH11" s="188"/>
      <c r="TXI11" s="188"/>
      <c r="TXJ11" s="188"/>
      <c r="TXK11" s="188"/>
      <c r="TXL11" s="188"/>
      <c r="TXM11" s="188"/>
      <c r="TXN11" s="188"/>
      <c r="TXO11" s="188"/>
      <c r="TXP11" s="188"/>
      <c r="TXQ11" s="188"/>
      <c r="TXR11" s="188"/>
      <c r="TXS11" s="188"/>
      <c r="TXT11" s="188"/>
      <c r="TXU11" s="188"/>
      <c r="TXV11" s="188"/>
      <c r="TXW11" s="188"/>
      <c r="TXX11" s="188"/>
      <c r="TXY11" s="188"/>
      <c r="TXZ11" s="188"/>
      <c r="TYA11" s="188"/>
      <c r="TYB11" s="188"/>
      <c r="TYC11" s="188"/>
      <c r="TYD11" s="188"/>
      <c r="TYE11" s="188"/>
      <c r="TYF11" s="188"/>
      <c r="TYG11" s="188"/>
      <c r="TYH11" s="188"/>
      <c r="TYI11" s="188"/>
      <c r="TYJ11" s="188"/>
      <c r="TYK11" s="188"/>
      <c r="TYL11" s="188"/>
      <c r="TYM11" s="188"/>
      <c r="TYN11" s="188"/>
      <c r="TYO11" s="188"/>
      <c r="TYP11" s="188"/>
      <c r="TYQ11" s="188"/>
      <c r="TYR11" s="188"/>
      <c r="TYS11" s="188"/>
      <c r="TYT11" s="188"/>
      <c r="TYU11" s="188"/>
      <c r="TYV11" s="188"/>
      <c r="TYW11" s="188"/>
      <c r="TYX11" s="188"/>
      <c r="TYY11" s="188"/>
      <c r="TYZ11" s="188"/>
      <c r="TZA11" s="188"/>
      <c r="TZB11" s="188"/>
      <c r="TZC11" s="188"/>
      <c r="TZD11" s="188"/>
      <c r="TZE11" s="188"/>
      <c r="TZF11" s="188"/>
      <c r="TZG11" s="188"/>
      <c r="TZH11" s="188"/>
      <c r="TZI11" s="188"/>
      <c r="TZJ11" s="188"/>
      <c r="TZK11" s="188"/>
      <c r="TZL11" s="188"/>
      <c r="TZM11" s="188"/>
      <c r="TZN11" s="188"/>
      <c r="TZO11" s="188"/>
      <c r="TZP11" s="188"/>
      <c r="TZQ11" s="188"/>
      <c r="TZR11" s="188"/>
      <c r="TZS11" s="188"/>
      <c r="TZT11" s="188"/>
      <c r="TZU11" s="188"/>
      <c r="TZV11" s="188"/>
      <c r="TZW11" s="188"/>
      <c r="TZX11" s="188"/>
      <c r="TZY11" s="188"/>
      <c r="TZZ11" s="188"/>
      <c r="UAA11" s="188"/>
      <c r="UAB11" s="188"/>
      <c r="UAC11" s="188"/>
      <c r="UAD11" s="188"/>
      <c r="UAE11" s="188"/>
      <c r="UAF11" s="188"/>
      <c r="UAG11" s="188"/>
      <c r="UAH11" s="188"/>
      <c r="UAI11" s="188"/>
      <c r="UAJ11" s="188"/>
      <c r="UAK11" s="188"/>
      <c r="UAL11" s="188"/>
      <c r="UAM11" s="188"/>
      <c r="UAN11" s="188"/>
      <c r="UAO11" s="188"/>
      <c r="UAP11" s="188"/>
      <c r="UAQ11" s="188"/>
      <c r="UAR11" s="188"/>
      <c r="UAS11" s="188"/>
      <c r="UAT11" s="188"/>
      <c r="UAU11" s="188"/>
      <c r="UAV11" s="188"/>
      <c r="UAW11" s="188"/>
      <c r="UAX11" s="188"/>
      <c r="UAY11" s="188"/>
      <c r="UAZ11" s="188"/>
      <c r="UBA11" s="188"/>
      <c r="UBB11" s="188"/>
      <c r="UBC11" s="188"/>
      <c r="UBD11" s="188"/>
      <c r="UBE11" s="188"/>
      <c r="UBF11" s="188"/>
      <c r="UBG11" s="188"/>
      <c r="UBH11" s="188"/>
      <c r="UBI11" s="188"/>
      <c r="UBJ11" s="188"/>
      <c r="UBK11" s="188"/>
      <c r="UBL11" s="188"/>
      <c r="UBM11" s="188"/>
      <c r="UBN11" s="188"/>
      <c r="UBO11" s="188"/>
      <c r="UBP11" s="188"/>
      <c r="UBQ11" s="188"/>
      <c r="UBR11" s="188"/>
      <c r="UBS11" s="188"/>
      <c r="UBT11" s="188"/>
      <c r="UBU11" s="188"/>
      <c r="UBV11" s="188"/>
      <c r="UBW11" s="188"/>
      <c r="UBX11" s="188"/>
      <c r="UBY11" s="188"/>
      <c r="UBZ11" s="188"/>
      <c r="UCA11" s="188"/>
      <c r="UCB11" s="188"/>
      <c r="UCC11" s="188"/>
      <c r="UCD11" s="188"/>
      <c r="UCE11" s="188"/>
      <c r="UCF11" s="188"/>
      <c r="UCG11" s="188"/>
      <c r="UCH11" s="188"/>
      <c r="UCI11" s="188"/>
      <c r="UCJ11" s="188"/>
      <c r="UCK11" s="188"/>
      <c r="UCL11" s="188"/>
      <c r="UCM11" s="188"/>
      <c r="UCN11" s="188"/>
      <c r="UCO11" s="188"/>
      <c r="UCP11" s="188"/>
      <c r="UCQ11" s="188"/>
      <c r="UCR11" s="188"/>
      <c r="UCS11" s="188"/>
      <c r="UCT11" s="188"/>
      <c r="UCU11" s="188"/>
      <c r="UCV11" s="188"/>
      <c r="UCW11" s="188"/>
      <c r="UCX11" s="188"/>
      <c r="UCY11" s="188"/>
      <c r="UCZ11" s="188"/>
      <c r="UDA11" s="188"/>
      <c r="UDB11" s="188"/>
      <c r="UDC11" s="188"/>
      <c r="UDD11" s="188"/>
      <c r="UDE11" s="188"/>
      <c r="UDF11" s="188"/>
      <c r="UDG11" s="188"/>
      <c r="UDH11" s="188"/>
      <c r="UDI11" s="188"/>
      <c r="UDJ11" s="188"/>
      <c r="UDK11" s="188"/>
      <c r="UDL11" s="188"/>
      <c r="UDM11" s="188"/>
      <c r="UDN11" s="188"/>
      <c r="UDO11" s="188"/>
      <c r="UDP11" s="188"/>
      <c r="UDQ11" s="188"/>
      <c r="UDR11" s="188"/>
      <c r="UDS11" s="188"/>
      <c r="UDT11" s="188"/>
      <c r="UDU11" s="188"/>
      <c r="UDV11" s="188"/>
      <c r="UDW11" s="188"/>
      <c r="UDX11" s="188"/>
      <c r="UDY11" s="188"/>
      <c r="UDZ11" s="188"/>
      <c r="UEA11" s="188"/>
      <c r="UEB11" s="188"/>
      <c r="UEC11" s="188"/>
      <c r="UED11" s="188"/>
      <c r="UEE11" s="188"/>
      <c r="UEF11" s="188"/>
      <c r="UEG11" s="188"/>
      <c r="UEH11" s="188"/>
      <c r="UEI11" s="188"/>
      <c r="UEJ11" s="188"/>
      <c r="UEK11" s="188"/>
      <c r="UEL11" s="188"/>
      <c r="UEM11" s="188"/>
      <c r="UEN11" s="188"/>
      <c r="UEO11" s="188"/>
      <c r="UEP11" s="188"/>
      <c r="UEQ11" s="188"/>
      <c r="UER11" s="188"/>
      <c r="UES11" s="188"/>
      <c r="UET11" s="188"/>
      <c r="UEU11" s="188"/>
      <c r="UEV11" s="188"/>
      <c r="UEW11" s="188"/>
      <c r="UEX11" s="188"/>
      <c r="UEY11" s="188"/>
      <c r="UEZ11" s="188"/>
      <c r="UFA11" s="188"/>
      <c r="UFB11" s="188"/>
      <c r="UFC11" s="188"/>
      <c r="UFD11" s="188"/>
      <c r="UFE11" s="188"/>
      <c r="UFF11" s="188"/>
      <c r="UFG11" s="188"/>
      <c r="UFH11" s="188"/>
      <c r="UFI11" s="188"/>
      <c r="UFJ11" s="188"/>
      <c r="UFK11" s="188"/>
      <c r="UFL11" s="188"/>
      <c r="UFM11" s="188"/>
      <c r="UFN11" s="188"/>
      <c r="UFO11" s="188"/>
      <c r="UFP11" s="188"/>
      <c r="UFQ11" s="188"/>
      <c r="UFR11" s="188"/>
      <c r="UFS11" s="188"/>
      <c r="UFT11" s="188"/>
      <c r="UFU11" s="188"/>
      <c r="UFV11" s="188"/>
      <c r="UFW11" s="188"/>
      <c r="UFX11" s="188"/>
      <c r="UFY11" s="188"/>
      <c r="UFZ11" s="188"/>
      <c r="UGA11" s="188"/>
      <c r="UGB11" s="188"/>
      <c r="UGC11" s="188"/>
      <c r="UGD11" s="188"/>
      <c r="UGE11" s="188"/>
      <c r="UGF11" s="188"/>
      <c r="UGG11" s="188"/>
      <c r="UGH11" s="188"/>
      <c r="UGI11" s="188"/>
      <c r="UGJ11" s="188"/>
      <c r="UGK11" s="188"/>
      <c r="UGL11" s="188"/>
      <c r="UGM11" s="188"/>
      <c r="UGN11" s="188"/>
      <c r="UGO11" s="188"/>
      <c r="UGP11" s="188"/>
      <c r="UGQ11" s="188"/>
      <c r="UGR11" s="188"/>
      <c r="UGS11" s="188"/>
      <c r="UGT11" s="188"/>
      <c r="UGU11" s="188"/>
      <c r="UGV11" s="188"/>
      <c r="UGW11" s="188"/>
      <c r="UGX11" s="188"/>
      <c r="UGY11" s="188"/>
      <c r="UGZ11" s="188"/>
      <c r="UHA11" s="188"/>
      <c r="UHB11" s="188"/>
      <c r="UHC11" s="188"/>
      <c r="UHD11" s="188"/>
      <c r="UHE11" s="188"/>
      <c r="UHF11" s="188"/>
      <c r="UHG11" s="188"/>
      <c r="UHH11" s="188"/>
      <c r="UHI11" s="188"/>
      <c r="UHJ11" s="188"/>
      <c r="UHK11" s="188"/>
      <c r="UHL11" s="188"/>
      <c r="UHM11" s="188"/>
      <c r="UHN11" s="188"/>
      <c r="UHO11" s="188"/>
      <c r="UHP11" s="188"/>
      <c r="UHQ11" s="188"/>
      <c r="UHR11" s="188"/>
      <c r="UHS11" s="188"/>
      <c r="UHT11" s="188"/>
      <c r="UHU11" s="188"/>
      <c r="UHV11" s="188"/>
      <c r="UHW11" s="188"/>
      <c r="UHX11" s="188"/>
      <c r="UHY11" s="188"/>
      <c r="UHZ11" s="188"/>
      <c r="UIA11" s="188"/>
      <c r="UIB11" s="188"/>
      <c r="UIC11" s="188"/>
      <c r="UID11" s="188"/>
      <c r="UIE11" s="188"/>
      <c r="UIF11" s="188"/>
      <c r="UIG11" s="188"/>
      <c r="UIH11" s="188"/>
      <c r="UII11" s="188"/>
      <c r="UIJ11" s="188"/>
      <c r="UIK11" s="188"/>
      <c r="UIL11" s="188"/>
      <c r="UIM11" s="188"/>
      <c r="UIN11" s="188"/>
      <c r="UIO11" s="188"/>
      <c r="UIP11" s="188"/>
      <c r="UIQ11" s="188"/>
      <c r="UIR11" s="188"/>
      <c r="UIS11" s="188"/>
      <c r="UIT11" s="188"/>
      <c r="UIU11" s="188"/>
      <c r="UIV11" s="188"/>
      <c r="UIW11" s="188"/>
      <c r="UIX11" s="188"/>
      <c r="UIY11" s="188"/>
      <c r="UIZ11" s="188"/>
      <c r="UJA11" s="188"/>
      <c r="UJB11" s="188"/>
      <c r="UJC11" s="188"/>
      <c r="UJD11" s="188"/>
      <c r="UJE11" s="188"/>
      <c r="UJF11" s="188"/>
      <c r="UJG11" s="188"/>
      <c r="UJH11" s="188"/>
      <c r="UJI11" s="188"/>
      <c r="UJJ11" s="188"/>
      <c r="UJK11" s="188"/>
      <c r="UJL11" s="188"/>
      <c r="UJM11" s="188"/>
      <c r="UJN11" s="188"/>
      <c r="UJO11" s="188"/>
      <c r="UJP11" s="188"/>
      <c r="UJQ11" s="188"/>
      <c r="UJR11" s="188"/>
      <c r="UJS11" s="188"/>
      <c r="UJT11" s="188"/>
      <c r="UJU11" s="188"/>
      <c r="UJV11" s="188"/>
      <c r="UJW11" s="188"/>
      <c r="UJX11" s="188"/>
      <c r="UJY11" s="188"/>
      <c r="UJZ11" s="188"/>
      <c r="UKA11" s="188"/>
      <c r="UKB11" s="188"/>
      <c r="UKC11" s="188"/>
      <c r="UKD11" s="188"/>
      <c r="UKE11" s="188"/>
      <c r="UKF11" s="188"/>
      <c r="UKG11" s="188"/>
      <c r="UKH11" s="188"/>
      <c r="UKI11" s="188"/>
      <c r="UKJ11" s="188"/>
      <c r="UKK11" s="188"/>
      <c r="UKL11" s="188"/>
      <c r="UKM11" s="188"/>
      <c r="UKN11" s="188"/>
      <c r="UKO11" s="188"/>
      <c r="UKP11" s="188"/>
      <c r="UKQ11" s="188"/>
      <c r="UKR11" s="188"/>
      <c r="UKS11" s="188"/>
      <c r="UKT11" s="188"/>
      <c r="UKU11" s="188"/>
      <c r="UKV11" s="188"/>
      <c r="UKW11" s="188"/>
      <c r="UKX11" s="188"/>
      <c r="UKY11" s="188"/>
      <c r="UKZ11" s="188"/>
      <c r="ULA11" s="188"/>
      <c r="ULB11" s="188"/>
      <c r="ULC11" s="188"/>
      <c r="ULD11" s="188"/>
      <c r="ULE11" s="188"/>
      <c r="ULF11" s="188"/>
      <c r="ULG11" s="188"/>
      <c r="ULH11" s="188"/>
      <c r="ULI11" s="188"/>
      <c r="ULJ11" s="188"/>
      <c r="ULK11" s="188"/>
      <c r="ULL11" s="188"/>
      <c r="ULM11" s="188"/>
      <c r="ULN11" s="188"/>
      <c r="ULO11" s="188"/>
      <c r="ULP11" s="188"/>
      <c r="ULQ11" s="188"/>
      <c r="ULR11" s="188"/>
      <c r="ULS11" s="188"/>
      <c r="ULT11" s="188"/>
      <c r="ULU11" s="188"/>
      <c r="ULV11" s="188"/>
      <c r="ULW11" s="188"/>
      <c r="ULX11" s="188"/>
      <c r="ULY11" s="188"/>
      <c r="ULZ11" s="188"/>
      <c r="UMA11" s="188"/>
      <c r="UMB11" s="188"/>
      <c r="UMC11" s="188"/>
      <c r="UMD11" s="188"/>
      <c r="UME11" s="188"/>
      <c r="UMF11" s="188"/>
      <c r="UMG11" s="188"/>
      <c r="UMH11" s="188"/>
      <c r="UMI11" s="188"/>
      <c r="UMJ11" s="188"/>
      <c r="UMK11" s="188"/>
      <c r="UML11" s="188"/>
      <c r="UMM11" s="188"/>
      <c r="UMN11" s="188"/>
      <c r="UMO11" s="188"/>
      <c r="UMP11" s="188"/>
      <c r="UMQ11" s="188"/>
      <c r="UMR11" s="188"/>
      <c r="UMS11" s="188"/>
      <c r="UMT11" s="188"/>
      <c r="UMU11" s="188"/>
      <c r="UMV11" s="188"/>
      <c r="UMW11" s="188"/>
      <c r="UMX11" s="188"/>
      <c r="UMY11" s="188"/>
      <c r="UMZ11" s="188"/>
      <c r="UNA11" s="188"/>
      <c r="UNB11" s="188"/>
      <c r="UNC11" s="188"/>
      <c r="UND11" s="188"/>
      <c r="UNE11" s="188"/>
      <c r="UNF11" s="188"/>
      <c r="UNG11" s="188"/>
      <c r="UNH11" s="188"/>
      <c r="UNI11" s="188"/>
      <c r="UNJ11" s="188"/>
      <c r="UNK11" s="188"/>
      <c r="UNL11" s="188"/>
      <c r="UNM11" s="188"/>
      <c r="UNN11" s="188"/>
      <c r="UNO11" s="188"/>
      <c r="UNP11" s="188"/>
      <c r="UNQ11" s="188"/>
      <c r="UNR11" s="188"/>
      <c r="UNS11" s="188"/>
      <c r="UNT11" s="188"/>
      <c r="UNU11" s="188"/>
      <c r="UNV11" s="188"/>
      <c r="UNW11" s="188"/>
      <c r="UNX11" s="188"/>
      <c r="UNY11" s="188"/>
      <c r="UNZ11" s="188"/>
      <c r="UOA11" s="188"/>
      <c r="UOB11" s="188"/>
      <c r="UOC11" s="188"/>
      <c r="UOD11" s="188"/>
      <c r="UOE11" s="188"/>
      <c r="UOF11" s="188"/>
      <c r="UOG11" s="188"/>
      <c r="UOH11" s="188"/>
      <c r="UOI11" s="188"/>
      <c r="UOJ11" s="188"/>
      <c r="UOK11" s="188"/>
      <c r="UOL11" s="188"/>
      <c r="UOM11" s="188"/>
      <c r="UON11" s="188"/>
      <c r="UOO11" s="188"/>
      <c r="UOP11" s="188"/>
      <c r="UOQ11" s="188"/>
      <c r="UOR11" s="188"/>
      <c r="UOS11" s="188"/>
      <c r="UOT11" s="188"/>
      <c r="UOU11" s="188"/>
      <c r="UOV11" s="188"/>
      <c r="UOW11" s="188"/>
      <c r="UOX11" s="188"/>
      <c r="UOY11" s="188"/>
      <c r="UOZ11" s="188"/>
      <c r="UPA11" s="188"/>
      <c r="UPB11" s="188"/>
      <c r="UPC11" s="188"/>
      <c r="UPD11" s="188"/>
      <c r="UPE11" s="188"/>
      <c r="UPF11" s="188"/>
      <c r="UPG11" s="188"/>
      <c r="UPH11" s="188"/>
      <c r="UPI11" s="188"/>
      <c r="UPJ11" s="188"/>
      <c r="UPK11" s="188"/>
      <c r="UPL11" s="188"/>
      <c r="UPM11" s="188"/>
      <c r="UPN11" s="188"/>
      <c r="UPO11" s="188"/>
      <c r="UPP11" s="188"/>
      <c r="UPQ11" s="188"/>
      <c r="UPR11" s="188"/>
      <c r="UPS11" s="188"/>
      <c r="UPT11" s="188"/>
      <c r="UPU11" s="188"/>
      <c r="UPV11" s="188"/>
      <c r="UPW11" s="188"/>
      <c r="UPX11" s="188"/>
      <c r="UPY11" s="188"/>
      <c r="UPZ11" s="188"/>
      <c r="UQA11" s="188"/>
      <c r="UQB11" s="188"/>
      <c r="UQC11" s="188"/>
      <c r="UQD11" s="188"/>
      <c r="UQE11" s="188"/>
      <c r="UQF11" s="188"/>
      <c r="UQG11" s="188"/>
      <c r="UQH11" s="188"/>
      <c r="UQI11" s="188"/>
      <c r="UQJ11" s="188"/>
      <c r="UQK11" s="188"/>
      <c r="UQL11" s="188"/>
      <c r="UQM11" s="188"/>
      <c r="UQN11" s="188"/>
      <c r="UQO11" s="188"/>
      <c r="UQP11" s="188"/>
      <c r="UQQ11" s="188"/>
      <c r="UQR11" s="188"/>
      <c r="UQS11" s="188"/>
      <c r="UQT11" s="188"/>
      <c r="UQU11" s="188"/>
      <c r="UQV11" s="188"/>
      <c r="UQW11" s="188"/>
      <c r="UQX11" s="188"/>
      <c r="UQY11" s="188"/>
      <c r="UQZ11" s="188"/>
      <c r="URA11" s="188"/>
      <c r="URB11" s="188"/>
      <c r="URC11" s="188"/>
      <c r="URD11" s="188"/>
      <c r="URE11" s="188"/>
      <c r="URF11" s="188"/>
      <c r="URG11" s="188"/>
      <c r="URH11" s="188"/>
      <c r="URI11" s="188"/>
      <c r="URJ11" s="188"/>
      <c r="URK11" s="188"/>
      <c r="URL11" s="188"/>
      <c r="URM11" s="188"/>
      <c r="URN11" s="188"/>
      <c r="URO11" s="188"/>
      <c r="URP11" s="188"/>
      <c r="URQ11" s="188"/>
      <c r="URR11" s="188"/>
      <c r="URS11" s="188"/>
      <c r="URT11" s="188"/>
      <c r="URU11" s="188"/>
      <c r="URV11" s="188"/>
      <c r="URW11" s="188"/>
      <c r="URX11" s="188"/>
      <c r="URY11" s="188"/>
      <c r="URZ11" s="188"/>
      <c r="USA11" s="188"/>
      <c r="USB11" s="188"/>
      <c r="USC11" s="188"/>
      <c r="USD11" s="188"/>
      <c r="USE11" s="188"/>
      <c r="USF11" s="188"/>
      <c r="USG11" s="188"/>
      <c r="USH11" s="188"/>
      <c r="USI11" s="188"/>
      <c r="USJ11" s="188"/>
      <c r="USK11" s="188"/>
      <c r="USL11" s="188"/>
      <c r="USM11" s="188"/>
      <c r="USN11" s="188"/>
      <c r="USO11" s="188"/>
      <c r="USP11" s="188"/>
      <c r="USQ11" s="188"/>
      <c r="USR11" s="188"/>
      <c r="USS11" s="188"/>
      <c r="UST11" s="188"/>
      <c r="USU11" s="188"/>
      <c r="USV11" s="188"/>
      <c r="USW11" s="188"/>
      <c r="USX11" s="188"/>
      <c r="USY11" s="188"/>
      <c r="USZ11" s="188"/>
      <c r="UTA11" s="188"/>
      <c r="UTB11" s="188"/>
      <c r="UTC11" s="188"/>
      <c r="UTD11" s="188"/>
      <c r="UTE11" s="188"/>
      <c r="UTF11" s="188"/>
      <c r="UTG11" s="188"/>
      <c r="UTH11" s="188"/>
      <c r="UTI11" s="188"/>
      <c r="UTJ11" s="188"/>
      <c r="UTK11" s="188"/>
      <c r="UTL11" s="188"/>
      <c r="UTM11" s="188"/>
      <c r="UTN11" s="188"/>
      <c r="UTO11" s="188"/>
      <c r="UTP11" s="188"/>
      <c r="UTQ11" s="188"/>
      <c r="UTR11" s="188"/>
      <c r="UTS11" s="188"/>
      <c r="UTT11" s="188"/>
      <c r="UTU11" s="188"/>
      <c r="UTV11" s="188"/>
      <c r="UTW11" s="188"/>
      <c r="UTX11" s="188"/>
      <c r="UTY11" s="188"/>
      <c r="UTZ11" s="188"/>
      <c r="UUA11" s="188"/>
      <c r="UUB11" s="188"/>
      <c r="UUC11" s="188"/>
      <c r="UUD11" s="188"/>
      <c r="UUE11" s="188"/>
      <c r="UUF11" s="188"/>
      <c r="UUG11" s="188"/>
      <c r="UUH11" s="188"/>
      <c r="UUI11" s="188"/>
      <c r="UUJ11" s="188"/>
      <c r="UUK11" s="188"/>
      <c r="UUL11" s="188"/>
      <c r="UUM11" s="188"/>
      <c r="UUN11" s="188"/>
      <c r="UUO11" s="188"/>
      <c r="UUP11" s="188"/>
      <c r="UUQ11" s="188"/>
      <c r="UUR11" s="188"/>
      <c r="UUS11" s="188"/>
      <c r="UUT11" s="188"/>
      <c r="UUU11" s="188"/>
      <c r="UUV11" s="188"/>
      <c r="UUW11" s="188"/>
      <c r="UUX11" s="188"/>
      <c r="UUY11" s="188"/>
      <c r="UUZ11" s="188"/>
      <c r="UVA11" s="188"/>
      <c r="UVB11" s="188"/>
      <c r="UVC11" s="188"/>
      <c r="UVD11" s="188"/>
      <c r="UVE11" s="188"/>
      <c r="UVF11" s="188"/>
      <c r="UVG11" s="188"/>
      <c r="UVH11" s="188"/>
      <c r="UVI11" s="188"/>
      <c r="UVJ11" s="188"/>
      <c r="UVK11" s="188"/>
      <c r="UVL11" s="188"/>
      <c r="UVM11" s="188"/>
      <c r="UVN11" s="188"/>
      <c r="UVO11" s="188"/>
      <c r="UVP11" s="188"/>
      <c r="UVQ11" s="188"/>
      <c r="UVR11" s="188"/>
      <c r="UVS11" s="188"/>
      <c r="UVT11" s="188"/>
      <c r="UVU11" s="188"/>
      <c r="UVV11" s="188"/>
      <c r="UVW11" s="188"/>
      <c r="UVX11" s="188"/>
      <c r="UVY11" s="188"/>
      <c r="UVZ11" s="188"/>
      <c r="UWA11" s="188"/>
      <c r="UWB11" s="188"/>
      <c r="UWC11" s="188"/>
      <c r="UWD11" s="188"/>
      <c r="UWE11" s="188"/>
      <c r="UWF11" s="188"/>
      <c r="UWG11" s="188"/>
      <c r="UWH11" s="188"/>
      <c r="UWI11" s="188"/>
      <c r="UWJ11" s="188"/>
      <c r="UWK11" s="188"/>
      <c r="UWL11" s="188"/>
      <c r="UWM11" s="188"/>
      <c r="UWN11" s="188"/>
      <c r="UWO11" s="188"/>
      <c r="UWP11" s="188"/>
      <c r="UWQ11" s="188"/>
      <c r="UWR11" s="188"/>
      <c r="UWS11" s="188"/>
      <c r="UWT11" s="188"/>
      <c r="UWU11" s="188"/>
      <c r="UWV11" s="188"/>
      <c r="UWW11" s="188"/>
      <c r="UWX11" s="188"/>
      <c r="UWY11" s="188"/>
      <c r="UWZ11" s="188"/>
      <c r="UXA11" s="188"/>
      <c r="UXB11" s="188"/>
      <c r="UXC11" s="188"/>
      <c r="UXD11" s="188"/>
      <c r="UXE11" s="188"/>
      <c r="UXF11" s="188"/>
      <c r="UXG11" s="188"/>
      <c r="UXH11" s="188"/>
      <c r="UXI11" s="188"/>
      <c r="UXJ11" s="188"/>
      <c r="UXK11" s="188"/>
      <c r="UXL11" s="188"/>
      <c r="UXM11" s="188"/>
      <c r="UXN11" s="188"/>
      <c r="UXO11" s="188"/>
      <c r="UXP11" s="188"/>
      <c r="UXQ11" s="188"/>
      <c r="UXR11" s="188"/>
      <c r="UXS11" s="188"/>
      <c r="UXT11" s="188"/>
      <c r="UXU11" s="188"/>
      <c r="UXV11" s="188"/>
      <c r="UXW11" s="188"/>
      <c r="UXX11" s="188"/>
      <c r="UXY11" s="188"/>
      <c r="UXZ11" s="188"/>
      <c r="UYA11" s="188"/>
      <c r="UYB11" s="188"/>
      <c r="UYC11" s="188"/>
      <c r="UYD11" s="188"/>
      <c r="UYE11" s="188"/>
      <c r="UYF11" s="188"/>
      <c r="UYG11" s="188"/>
      <c r="UYH11" s="188"/>
      <c r="UYI11" s="188"/>
      <c r="UYJ11" s="188"/>
      <c r="UYK11" s="188"/>
      <c r="UYL11" s="188"/>
      <c r="UYM11" s="188"/>
      <c r="UYN11" s="188"/>
      <c r="UYO11" s="188"/>
      <c r="UYP11" s="188"/>
      <c r="UYQ11" s="188"/>
      <c r="UYR11" s="188"/>
      <c r="UYS11" s="188"/>
      <c r="UYT11" s="188"/>
      <c r="UYU11" s="188"/>
      <c r="UYV11" s="188"/>
      <c r="UYW11" s="188"/>
      <c r="UYX11" s="188"/>
      <c r="UYY11" s="188"/>
      <c r="UYZ11" s="188"/>
      <c r="UZA11" s="188"/>
      <c r="UZB11" s="188"/>
      <c r="UZC11" s="188"/>
      <c r="UZD11" s="188"/>
      <c r="UZE11" s="188"/>
      <c r="UZF11" s="188"/>
      <c r="UZG11" s="188"/>
      <c r="UZH11" s="188"/>
      <c r="UZI11" s="188"/>
      <c r="UZJ11" s="188"/>
      <c r="UZK11" s="188"/>
      <c r="UZL11" s="188"/>
      <c r="UZM11" s="188"/>
      <c r="UZN11" s="188"/>
      <c r="UZO11" s="188"/>
      <c r="UZP11" s="188"/>
      <c r="UZQ11" s="188"/>
      <c r="UZR11" s="188"/>
      <c r="UZS11" s="188"/>
      <c r="UZT11" s="188"/>
      <c r="UZU11" s="188"/>
      <c r="UZV11" s="188"/>
      <c r="UZW11" s="188"/>
      <c r="UZX11" s="188"/>
      <c r="UZY11" s="188"/>
      <c r="UZZ11" s="188"/>
      <c r="VAA11" s="188"/>
      <c r="VAB11" s="188"/>
      <c r="VAC11" s="188"/>
      <c r="VAD11" s="188"/>
      <c r="VAE11" s="188"/>
      <c r="VAF11" s="188"/>
      <c r="VAG11" s="188"/>
      <c r="VAH11" s="188"/>
      <c r="VAI11" s="188"/>
      <c r="VAJ11" s="188"/>
      <c r="VAK11" s="188"/>
      <c r="VAL11" s="188"/>
      <c r="VAM11" s="188"/>
      <c r="VAN11" s="188"/>
      <c r="VAO11" s="188"/>
      <c r="VAP11" s="188"/>
      <c r="VAQ11" s="188"/>
      <c r="VAR11" s="188"/>
      <c r="VAS11" s="188"/>
      <c r="VAT11" s="188"/>
      <c r="VAU11" s="188"/>
      <c r="VAV11" s="188"/>
      <c r="VAW11" s="188"/>
      <c r="VAX11" s="188"/>
      <c r="VAY11" s="188"/>
      <c r="VAZ11" s="188"/>
      <c r="VBA11" s="188"/>
      <c r="VBB11" s="188"/>
      <c r="VBC11" s="188"/>
      <c r="VBD11" s="188"/>
      <c r="VBE11" s="188"/>
      <c r="VBF11" s="188"/>
      <c r="VBG11" s="188"/>
      <c r="VBH11" s="188"/>
      <c r="VBI11" s="188"/>
      <c r="VBJ11" s="188"/>
      <c r="VBK11" s="188"/>
      <c r="VBL11" s="188"/>
      <c r="VBM11" s="188"/>
      <c r="VBN11" s="188"/>
      <c r="VBO11" s="188"/>
      <c r="VBP11" s="188"/>
      <c r="VBQ11" s="188"/>
      <c r="VBR11" s="188"/>
      <c r="VBS11" s="188"/>
      <c r="VBT11" s="188"/>
      <c r="VBU11" s="188"/>
      <c r="VBV11" s="188"/>
      <c r="VBW11" s="188"/>
      <c r="VBX11" s="188"/>
      <c r="VBY11" s="188"/>
      <c r="VBZ11" s="188"/>
      <c r="VCA11" s="188"/>
      <c r="VCB11" s="188"/>
      <c r="VCC11" s="188"/>
      <c r="VCD11" s="188"/>
      <c r="VCE11" s="188"/>
      <c r="VCF11" s="188"/>
      <c r="VCG11" s="188"/>
      <c r="VCH11" s="188"/>
      <c r="VCI11" s="188"/>
      <c r="VCJ11" s="188"/>
      <c r="VCK11" s="188"/>
      <c r="VCL11" s="188"/>
      <c r="VCM11" s="188"/>
      <c r="VCN11" s="188"/>
      <c r="VCO11" s="188"/>
      <c r="VCP11" s="188"/>
      <c r="VCQ11" s="188"/>
      <c r="VCR11" s="188"/>
      <c r="VCS11" s="188"/>
      <c r="VCT11" s="188"/>
      <c r="VCU11" s="188"/>
      <c r="VCV11" s="188"/>
      <c r="VCW11" s="188"/>
      <c r="VCX11" s="188"/>
      <c r="VCY11" s="188"/>
      <c r="VCZ11" s="188"/>
      <c r="VDA11" s="188"/>
      <c r="VDB11" s="188"/>
      <c r="VDC11" s="188"/>
      <c r="VDD11" s="188"/>
      <c r="VDE11" s="188"/>
      <c r="VDF11" s="188"/>
      <c r="VDG11" s="188"/>
      <c r="VDH11" s="188"/>
      <c r="VDI11" s="188"/>
      <c r="VDJ11" s="188"/>
      <c r="VDK11" s="188"/>
      <c r="VDL11" s="188"/>
      <c r="VDM11" s="188"/>
      <c r="VDN11" s="188"/>
      <c r="VDO11" s="188"/>
      <c r="VDP11" s="188"/>
      <c r="VDQ11" s="188"/>
      <c r="VDR11" s="188"/>
      <c r="VDS11" s="188"/>
      <c r="VDT11" s="188"/>
      <c r="VDU11" s="188"/>
      <c r="VDV11" s="188"/>
      <c r="VDW11" s="188"/>
      <c r="VDX11" s="188"/>
      <c r="VDY11" s="188"/>
      <c r="VDZ11" s="188"/>
      <c r="VEA11" s="188"/>
      <c r="VEB11" s="188"/>
      <c r="VEC11" s="188"/>
      <c r="VED11" s="188"/>
      <c r="VEE11" s="188"/>
      <c r="VEF11" s="188"/>
      <c r="VEG11" s="188"/>
      <c r="VEH11" s="188"/>
      <c r="VEI11" s="188"/>
      <c r="VEJ11" s="188"/>
      <c r="VEK11" s="188"/>
      <c r="VEL11" s="188"/>
      <c r="VEM11" s="188"/>
      <c r="VEN11" s="188"/>
      <c r="VEO11" s="188"/>
      <c r="VEP11" s="188"/>
      <c r="VEQ11" s="188"/>
      <c r="VER11" s="188"/>
      <c r="VES11" s="188"/>
      <c r="VET11" s="188"/>
      <c r="VEU11" s="188"/>
      <c r="VEV11" s="188"/>
      <c r="VEW11" s="188"/>
      <c r="VEX11" s="188"/>
      <c r="VEY11" s="188"/>
      <c r="VEZ11" s="188"/>
      <c r="VFA11" s="188"/>
      <c r="VFB11" s="188"/>
      <c r="VFC11" s="188"/>
      <c r="VFD11" s="188"/>
      <c r="VFE11" s="188"/>
      <c r="VFF11" s="188"/>
      <c r="VFG11" s="188"/>
      <c r="VFH11" s="188"/>
      <c r="VFI11" s="188"/>
      <c r="VFJ11" s="188"/>
      <c r="VFK11" s="188"/>
      <c r="VFL11" s="188"/>
      <c r="VFM11" s="188"/>
      <c r="VFN11" s="188"/>
      <c r="VFO11" s="188"/>
      <c r="VFP11" s="188"/>
      <c r="VFQ11" s="188"/>
      <c r="VFR11" s="188"/>
      <c r="VFS11" s="188"/>
      <c r="VFT11" s="188"/>
      <c r="VFU11" s="188"/>
      <c r="VFV11" s="188"/>
      <c r="VFW11" s="188"/>
      <c r="VFX11" s="188"/>
      <c r="VFY11" s="188"/>
      <c r="VFZ11" s="188"/>
      <c r="VGA11" s="188"/>
      <c r="VGB11" s="188"/>
      <c r="VGC11" s="188"/>
      <c r="VGD11" s="188"/>
      <c r="VGE11" s="188"/>
      <c r="VGF11" s="188"/>
      <c r="VGG11" s="188"/>
      <c r="VGH11" s="188"/>
      <c r="VGI11" s="188"/>
      <c r="VGJ11" s="188"/>
      <c r="VGK11" s="188"/>
      <c r="VGL11" s="188"/>
      <c r="VGM11" s="188"/>
      <c r="VGN11" s="188"/>
      <c r="VGO11" s="188"/>
      <c r="VGP11" s="188"/>
      <c r="VGQ11" s="188"/>
      <c r="VGR11" s="188"/>
      <c r="VGS11" s="188"/>
      <c r="VGT11" s="188"/>
      <c r="VGU11" s="188"/>
      <c r="VGV11" s="188"/>
      <c r="VGW11" s="188"/>
      <c r="VGX11" s="188"/>
      <c r="VGY11" s="188"/>
      <c r="VGZ11" s="188"/>
      <c r="VHA11" s="188"/>
      <c r="VHB11" s="188"/>
      <c r="VHC11" s="188"/>
      <c r="VHD11" s="188"/>
      <c r="VHE11" s="188"/>
      <c r="VHF11" s="188"/>
      <c r="VHG11" s="188"/>
      <c r="VHH11" s="188"/>
      <c r="VHI11" s="188"/>
      <c r="VHJ11" s="188"/>
      <c r="VHK11" s="188"/>
      <c r="VHL11" s="188"/>
      <c r="VHM11" s="188"/>
      <c r="VHN11" s="188"/>
      <c r="VHO11" s="188"/>
      <c r="VHP11" s="188"/>
      <c r="VHQ11" s="188"/>
      <c r="VHR11" s="188"/>
      <c r="VHS11" s="188"/>
      <c r="VHT11" s="188"/>
      <c r="VHU11" s="188"/>
      <c r="VHV11" s="188"/>
      <c r="VHW11" s="188"/>
      <c r="VHX11" s="188"/>
      <c r="VHY11" s="188"/>
      <c r="VHZ11" s="188"/>
      <c r="VIA11" s="188"/>
      <c r="VIB11" s="188"/>
      <c r="VIC11" s="188"/>
      <c r="VID11" s="188"/>
      <c r="VIE11" s="188"/>
      <c r="VIF11" s="188"/>
      <c r="VIG11" s="188"/>
      <c r="VIH11" s="188"/>
      <c r="VII11" s="188"/>
      <c r="VIJ11" s="188"/>
      <c r="VIK11" s="188"/>
      <c r="VIL11" s="188"/>
      <c r="VIM11" s="188"/>
      <c r="VIN11" s="188"/>
      <c r="VIO11" s="188"/>
      <c r="VIP11" s="188"/>
      <c r="VIQ11" s="188"/>
      <c r="VIR11" s="188"/>
      <c r="VIS11" s="188"/>
      <c r="VIT11" s="188"/>
      <c r="VIU11" s="188"/>
      <c r="VIV11" s="188"/>
      <c r="VIW11" s="188"/>
      <c r="VIX11" s="188"/>
      <c r="VIY11" s="188"/>
      <c r="VIZ11" s="188"/>
      <c r="VJA11" s="188"/>
      <c r="VJB11" s="188"/>
      <c r="VJC11" s="188"/>
      <c r="VJD11" s="188"/>
      <c r="VJE11" s="188"/>
      <c r="VJF11" s="188"/>
      <c r="VJG11" s="188"/>
      <c r="VJH11" s="188"/>
      <c r="VJI11" s="188"/>
      <c r="VJJ11" s="188"/>
      <c r="VJK11" s="188"/>
      <c r="VJL11" s="188"/>
      <c r="VJM11" s="188"/>
      <c r="VJN11" s="188"/>
      <c r="VJO11" s="188"/>
      <c r="VJP11" s="188"/>
      <c r="VJQ11" s="188"/>
      <c r="VJR11" s="188"/>
      <c r="VJS11" s="188"/>
      <c r="VJT11" s="188"/>
      <c r="VJU11" s="188"/>
      <c r="VJV11" s="188"/>
      <c r="VJW11" s="188"/>
      <c r="VJX11" s="188"/>
      <c r="VJY11" s="188"/>
      <c r="VJZ11" s="188"/>
      <c r="VKA11" s="188"/>
      <c r="VKB11" s="188"/>
      <c r="VKC11" s="188"/>
      <c r="VKD11" s="188"/>
      <c r="VKE11" s="188"/>
      <c r="VKF11" s="188"/>
      <c r="VKG11" s="188"/>
      <c r="VKH11" s="188"/>
      <c r="VKI11" s="188"/>
      <c r="VKJ11" s="188"/>
      <c r="VKK11" s="188"/>
      <c r="VKL11" s="188"/>
      <c r="VKM11" s="188"/>
      <c r="VKN11" s="188"/>
      <c r="VKO11" s="188"/>
      <c r="VKP11" s="188"/>
      <c r="VKQ11" s="188"/>
      <c r="VKR11" s="188"/>
      <c r="VKS11" s="188"/>
      <c r="VKT11" s="188"/>
      <c r="VKU11" s="188"/>
      <c r="VKV11" s="188"/>
      <c r="VKW11" s="188"/>
      <c r="VKX11" s="188"/>
      <c r="VKY11" s="188"/>
      <c r="VKZ11" s="188"/>
      <c r="VLA11" s="188"/>
      <c r="VLB11" s="188"/>
      <c r="VLC11" s="188"/>
      <c r="VLD11" s="188"/>
      <c r="VLE11" s="188"/>
      <c r="VLF11" s="188"/>
      <c r="VLG11" s="188"/>
      <c r="VLH11" s="188"/>
      <c r="VLI11" s="188"/>
      <c r="VLJ11" s="188"/>
      <c r="VLK11" s="188"/>
      <c r="VLL11" s="188"/>
      <c r="VLM11" s="188"/>
      <c r="VLN11" s="188"/>
      <c r="VLO11" s="188"/>
      <c r="VLP11" s="188"/>
      <c r="VLQ11" s="188"/>
      <c r="VLR11" s="188"/>
      <c r="VLS11" s="188"/>
      <c r="VLT11" s="188"/>
      <c r="VLU11" s="188"/>
      <c r="VLV11" s="188"/>
      <c r="VLW11" s="188"/>
      <c r="VLX11" s="188"/>
      <c r="VLY11" s="188"/>
      <c r="VLZ11" s="188"/>
      <c r="VMA11" s="188"/>
      <c r="VMB11" s="188"/>
      <c r="VMC11" s="188"/>
      <c r="VMD11" s="188"/>
      <c r="VME11" s="188"/>
      <c r="VMF11" s="188"/>
      <c r="VMG11" s="188"/>
      <c r="VMH11" s="188"/>
      <c r="VMI11" s="188"/>
      <c r="VMJ11" s="188"/>
      <c r="VMK11" s="188"/>
      <c r="VML11" s="188"/>
      <c r="VMM11" s="188"/>
      <c r="VMN11" s="188"/>
      <c r="VMO11" s="188"/>
      <c r="VMP11" s="188"/>
      <c r="VMQ11" s="188"/>
      <c r="VMR11" s="188"/>
      <c r="VMS11" s="188"/>
      <c r="VMT11" s="188"/>
      <c r="VMU11" s="188"/>
      <c r="VMV11" s="188"/>
      <c r="VMW11" s="188"/>
      <c r="VMX11" s="188"/>
      <c r="VMY11" s="188"/>
      <c r="VMZ11" s="188"/>
      <c r="VNA11" s="188"/>
      <c r="VNB11" s="188"/>
      <c r="VNC11" s="188"/>
      <c r="VND11" s="188"/>
      <c r="VNE11" s="188"/>
      <c r="VNF11" s="188"/>
      <c r="VNG11" s="188"/>
      <c r="VNH11" s="188"/>
      <c r="VNI11" s="188"/>
      <c r="VNJ11" s="188"/>
      <c r="VNK11" s="188"/>
      <c r="VNL11" s="188"/>
      <c r="VNM11" s="188"/>
      <c r="VNN11" s="188"/>
      <c r="VNO11" s="188"/>
      <c r="VNP11" s="188"/>
      <c r="VNQ11" s="188"/>
      <c r="VNR11" s="188"/>
      <c r="VNS11" s="188"/>
      <c r="VNT11" s="188"/>
      <c r="VNU11" s="188"/>
      <c r="VNV11" s="188"/>
      <c r="VNW11" s="188"/>
      <c r="VNX11" s="188"/>
      <c r="VNY11" s="188"/>
      <c r="VNZ11" s="188"/>
      <c r="VOA11" s="188"/>
      <c r="VOB11" s="188"/>
      <c r="VOC11" s="188"/>
      <c r="VOD11" s="188"/>
      <c r="VOE11" s="188"/>
      <c r="VOF11" s="188"/>
      <c r="VOG11" s="188"/>
      <c r="VOH11" s="188"/>
      <c r="VOI11" s="188"/>
      <c r="VOJ11" s="188"/>
      <c r="VOK11" s="188"/>
      <c r="VOL11" s="188"/>
      <c r="VOM11" s="188"/>
      <c r="VON11" s="188"/>
      <c r="VOO11" s="188"/>
      <c r="VOP11" s="188"/>
      <c r="VOQ11" s="188"/>
      <c r="VOR11" s="188"/>
      <c r="VOS11" s="188"/>
      <c r="VOT11" s="188"/>
      <c r="VOU11" s="188"/>
      <c r="VOV11" s="188"/>
      <c r="VOW11" s="188"/>
      <c r="VOX11" s="188"/>
      <c r="VOY11" s="188"/>
      <c r="VOZ11" s="188"/>
      <c r="VPA11" s="188"/>
      <c r="VPB11" s="188"/>
      <c r="VPC11" s="188"/>
      <c r="VPD11" s="188"/>
      <c r="VPE11" s="188"/>
      <c r="VPF11" s="188"/>
      <c r="VPG11" s="188"/>
      <c r="VPH11" s="188"/>
      <c r="VPI11" s="188"/>
      <c r="VPJ11" s="188"/>
      <c r="VPK11" s="188"/>
      <c r="VPL11" s="188"/>
      <c r="VPM11" s="188"/>
      <c r="VPN11" s="188"/>
      <c r="VPO11" s="188"/>
      <c r="VPP11" s="188"/>
      <c r="VPQ11" s="188"/>
      <c r="VPR11" s="188"/>
      <c r="VPS11" s="188"/>
      <c r="VPT11" s="188"/>
      <c r="VPU11" s="188"/>
      <c r="VPV11" s="188"/>
      <c r="VPW11" s="188"/>
      <c r="VPX11" s="188"/>
      <c r="VPY11" s="188"/>
      <c r="VPZ11" s="188"/>
      <c r="VQA11" s="188"/>
      <c r="VQB11" s="188"/>
      <c r="VQC11" s="188"/>
      <c r="VQD11" s="188"/>
      <c r="VQE11" s="188"/>
      <c r="VQF11" s="188"/>
      <c r="VQG11" s="188"/>
      <c r="VQH11" s="188"/>
      <c r="VQI11" s="188"/>
      <c r="VQJ11" s="188"/>
      <c r="VQK11" s="188"/>
      <c r="VQL11" s="188"/>
      <c r="VQM11" s="188"/>
      <c r="VQN11" s="188"/>
      <c r="VQO11" s="188"/>
      <c r="VQP11" s="188"/>
      <c r="VQQ11" s="188"/>
      <c r="VQR11" s="188"/>
      <c r="VQS11" s="188"/>
      <c r="VQT11" s="188"/>
      <c r="VQU11" s="188"/>
      <c r="VQV11" s="188"/>
      <c r="VQW11" s="188"/>
      <c r="VQX11" s="188"/>
      <c r="VQY11" s="188"/>
      <c r="VQZ11" s="188"/>
      <c r="VRA11" s="188"/>
      <c r="VRB11" s="188"/>
      <c r="VRC11" s="188"/>
      <c r="VRD11" s="188"/>
      <c r="VRE11" s="188"/>
      <c r="VRF11" s="188"/>
      <c r="VRG11" s="188"/>
      <c r="VRH11" s="188"/>
      <c r="VRI11" s="188"/>
      <c r="VRJ11" s="188"/>
      <c r="VRK11" s="188"/>
      <c r="VRL11" s="188"/>
      <c r="VRM11" s="188"/>
      <c r="VRN11" s="188"/>
      <c r="VRO11" s="188"/>
      <c r="VRP11" s="188"/>
      <c r="VRQ11" s="188"/>
      <c r="VRR11" s="188"/>
      <c r="VRS11" s="188"/>
      <c r="VRT11" s="188"/>
      <c r="VRU11" s="188"/>
      <c r="VRV11" s="188"/>
      <c r="VRW11" s="188"/>
      <c r="VRX11" s="188"/>
      <c r="VRY11" s="188"/>
      <c r="VRZ11" s="188"/>
      <c r="VSA11" s="188"/>
      <c r="VSB11" s="188"/>
      <c r="VSC11" s="188"/>
      <c r="VSD11" s="188"/>
      <c r="VSE11" s="188"/>
      <c r="VSF11" s="188"/>
      <c r="VSG11" s="188"/>
      <c r="VSH11" s="188"/>
      <c r="VSI11" s="188"/>
      <c r="VSJ11" s="188"/>
      <c r="VSK11" s="188"/>
      <c r="VSL11" s="188"/>
      <c r="VSM11" s="188"/>
      <c r="VSN11" s="188"/>
      <c r="VSO11" s="188"/>
      <c r="VSP11" s="188"/>
      <c r="VSQ11" s="188"/>
      <c r="VSR11" s="188"/>
      <c r="VSS11" s="188"/>
      <c r="VST11" s="188"/>
      <c r="VSU11" s="188"/>
      <c r="VSV11" s="188"/>
      <c r="VSW11" s="188"/>
      <c r="VSX11" s="188"/>
      <c r="VSY11" s="188"/>
      <c r="VSZ11" s="188"/>
      <c r="VTA11" s="188"/>
      <c r="VTB11" s="188"/>
      <c r="VTC11" s="188"/>
      <c r="VTD11" s="188"/>
      <c r="VTE11" s="188"/>
      <c r="VTF11" s="188"/>
      <c r="VTG11" s="188"/>
      <c r="VTH11" s="188"/>
      <c r="VTI11" s="188"/>
      <c r="VTJ11" s="188"/>
      <c r="VTK11" s="188"/>
      <c r="VTL11" s="188"/>
      <c r="VTM11" s="188"/>
      <c r="VTN11" s="188"/>
      <c r="VTO11" s="188"/>
      <c r="VTP11" s="188"/>
      <c r="VTQ11" s="188"/>
      <c r="VTR11" s="188"/>
      <c r="VTS11" s="188"/>
      <c r="VTT11" s="188"/>
      <c r="VTU11" s="188"/>
      <c r="VTV11" s="188"/>
      <c r="VTW11" s="188"/>
      <c r="VTX11" s="188"/>
      <c r="VTY11" s="188"/>
      <c r="VTZ11" s="188"/>
      <c r="VUA11" s="188"/>
      <c r="VUB11" s="188"/>
      <c r="VUC11" s="188"/>
      <c r="VUD11" s="188"/>
      <c r="VUE11" s="188"/>
      <c r="VUF11" s="188"/>
      <c r="VUG11" s="188"/>
      <c r="VUH11" s="188"/>
      <c r="VUI11" s="188"/>
      <c r="VUJ11" s="188"/>
      <c r="VUK11" s="188"/>
      <c r="VUL11" s="188"/>
      <c r="VUM11" s="188"/>
      <c r="VUN11" s="188"/>
      <c r="VUO11" s="188"/>
      <c r="VUP11" s="188"/>
      <c r="VUQ11" s="188"/>
      <c r="VUR11" s="188"/>
      <c r="VUS11" s="188"/>
      <c r="VUT11" s="188"/>
      <c r="VUU11" s="188"/>
      <c r="VUV11" s="188"/>
      <c r="VUW11" s="188"/>
      <c r="VUX11" s="188"/>
      <c r="VUY11" s="188"/>
      <c r="VUZ11" s="188"/>
      <c r="VVA11" s="188"/>
      <c r="VVB11" s="188"/>
      <c r="VVC11" s="188"/>
      <c r="VVD11" s="188"/>
      <c r="VVE11" s="188"/>
      <c r="VVF11" s="188"/>
      <c r="VVG11" s="188"/>
      <c r="VVH11" s="188"/>
      <c r="VVI11" s="188"/>
      <c r="VVJ11" s="188"/>
      <c r="VVK11" s="188"/>
      <c r="VVL11" s="188"/>
      <c r="VVM11" s="188"/>
      <c r="VVN11" s="188"/>
      <c r="VVO11" s="188"/>
      <c r="VVP11" s="188"/>
      <c r="VVQ11" s="188"/>
      <c r="VVR11" s="188"/>
      <c r="VVS11" s="188"/>
      <c r="VVT11" s="188"/>
      <c r="VVU11" s="188"/>
      <c r="VVV11" s="188"/>
      <c r="VVW11" s="188"/>
      <c r="VVX11" s="188"/>
      <c r="VVY11" s="188"/>
      <c r="VVZ11" s="188"/>
      <c r="VWA11" s="188"/>
      <c r="VWB11" s="188"/>
      <c r="VWC11" s="188"/>
      <c r="VWD11" s="188"/>
      <c r="VWE11" s="188"/>
      <c r="VWF11" s="188"/>
      <c r="VWG11" s="188"/>
      <c r="VWH11" s="188"/>
      <c r="VWI11" s="188"/>
      <c r="VWJ11" s="188"/>
      <c r="VWK11" s="188"/>
      <c r="VWL11" s="188"/>
      <c r="VWM11" s="188"/>
      <c r="VWN11" s="188"/>
      <c r="VWO11" s="188"/>
      <c r="VWP11" s="188"/>
      <c r="VWQ11" s="188"/>
      <c r="VWR11" s="188"/>
      <c r="VWS11" s="188"/>
      <c r="VWT11" s="188"/>
      <c r="VWU11" s="188"/>
      <c r="VWV11" s="188"/>
      <c r="VWW11" s="188"/>
      <c r="VWX11" s="188"/>
      <c r="VWY11" s="188"/>
      <c r="VWZ11" s="188"/>
      <c r="VXA11" s="188"/>
      <c r="VXB11" s="188"/>
      <c r="VXC11" s="188"/>
      <c r="VXD11" s="188"/>
      <c r="VXE11" s="188"/>
      <c r="VXF11" s="188"/>
      <c r="VXG11" s="188"/>
      <c r="VXH11" s="188"/>
      <c r="VXI11" s="188"/>
      <c r="VXJ11" s="188"/>
      <c r="VXK11" s="188"/>
      <c r="VXL11" s="188"/>
      <c r="VXM11" s="188"/>
      <c r="VXN11" s="188"/>
      <c r="VXO11" s="188"/>
      <c r="VXP11" s="188"/>
      <c r="VXQ11" s="188"/>
      <c r="VXR11" s="188"/>
      <c r="VXS11" s="188"/>
      <c r="VXT11" s="188"/>
      <c r="VXU11" s="188"/>
      <c r="VXV11" s="188"/>
      <c r="VXW11" s="188"/>
      <c r="VXX11" s="188"/>
      <c r="VXY11" s="188"/>
      <c r="VXZ11" s="188"/>
      <c r="VYA11" s="188"/>
      <c r="VYB11" s="188"/>
      <c r="VYC11" s="188"/>
      <c r="VYD11" s="188"/>
      <c r="VYE11" s="188"/>
      <c r="VYF11" s="188"/>
      <c r="VYG11" s="188"/>
      <c r="VYH11" s="188"/>
      <c r="VYI11" s="188"/>
      <c r="VYJ11" s="188"/>
      <c r="VYK11" s="188"/>
      <c r="VYL11" s="188"/>
      <c r="VYM11" s="188"/>
      <c r="VYN11" s="188"/>
      <c r="VYO11" s="188"/>
      <c r="VYP11" s="188"/>
      <c r="VYQ11" s="188"/>
      <c r="VYR11" s="188"/>
      <c r="VYS11" s="188"/>
      <c r="VYT11" s="188"/>
      <c r="VYU11" s="188"/>
      <c r="VYV11" s="188"/>
      <c r="VYW11" s="188"/>
      <c r="VYX11" s="188"/>
      <c r="VYY11" s="188"/>
      <c r="VYZ11" s="188"/>
      <c r="VZA11" s="188"/>
      <c r="VZB11" s="188"/>
      <c r="VZC11" s="188"/>
      <c r="VZD11" s="188"/>
      <c r="VZE11" s="188"/>
      <c r="VZF11" s="188"/>
      <c r="VZG11" s="188"/>
      <c r="VZH11" s="188"/>
      <c r="VZI11" s="188"/>
      <c r="VZJ11" s="188"/>
      <c r="VZK11" s="188"/>
      <c r="VZL11" s="188"/>
      <c r="VZM11" s="188"/>
      <c r="VZN11" s="188"/>
      <c r="VZO11" s="188"/>
      <c r="VZP11" s="188"/>
      <c r="VZQ11" s="188"/>
      <c r="VZR11" s="188"/>
      <c r="VZS11" s="188"/>
      <c r="VZT11" s="188"/>
      <c r="VZU11" s="188"/>
      <c r="VZV11" s="188"/>
      <c r="VZW11" s="188"/>
      <c r="VZX11" s="188"/>
      <c r="VZY11" s="188"/>
      <c r="VZZ11" s="188"/>
      <c r="WAA11" s="188"/>
      <c r="WAB11" s="188"/>
      <c r="WAC11" s="188"/>
      <c r="WAD11" s="188"/>
      <c r="WAE11" s="188"/>
      <c r="WAF11" s="188"/>
      <c r="WAG11" s="188"/>
      <c r="WAH11" s="188"/>
      <c r="WAI11" s="188"/>
      <c r="WAJ11" s="188"/>
      <c r="WAK11" s="188"/>
      <c r="WAL11" s="188"/>
      <c r="WAM11" s="188"/>
      <c r="WAN11" s="188"/>
      <c r="WAO11" s="188"/>
      <c r="WAP11" s="188"/>
      <c r="WAQ11" s="188"/>
      <c r="WAR11" s="188"/>
      <c r="WAS11" s="188"/>
      <c r="WAT11" s="188"/>
      <c r="WAU11" s="188"/>
      <c r="WAV11" s="188"/>
      <c r="WAW11" s="188"/>
      <c r="WAX11" s="188"/>
      <c r="WAY11" s="188"/>
      <c r="WAZ11" s="188"/>
      <c r="WBA11" s="188"/>
      <c r="WBB11" s="188"/>
      <c r="WBC11" s="188"/>
      <c r="WBD11" s="188"/>
      <c r="WBE11" s="188"/>
      <c r="WBF11" s="188"/>
      <c r="WBG11" s="188"/>
      <c r="WBH11" s="188"/>
      <c r="WBI11" s="188"/>
      <c r="WBJ11" s="188"/>
      <c r="WBK11" s="188"/>
      <c r="WBL11" s="188"/>
      <c r="WBM11" s="188"/>
      <c r="WBN11" s="188"/>
      <c r="WBO11" s="188"/>
      <c r="WBP11" s="188"/>
      <c r="WBQ11" s="188"/>
      <c r="WBR11" s="188"/>
      <c r="WBS11" s="188"/>
      <c r="WBT11" s="188"/>
      <c r="WBU11" s="188"/>
      <c r="WBV11" s="188"/>
      <c r="WBW11" s="188"/>
      <c r="WBX11" s="188"/>
      <c r="WBY11" s="188"/>
      <c r="WBZ11" s="188"/>
      <c r="WCA11" s="188"/>
      <c r="WCB11" s="188"/>
      <c r="WCC11" s="188"/>
      <c r="WCD11" s="188"/>
      <c r="WCE11" s="188"/>
      <c r="WCF11" s="188"/>
      <c r="WCG11" s="188"/>
      <c r="WCH11" s="188"/>
      <c r="WCI11" s="188"/>
      <c r="WCJ11" s="188"/>
      <c r="WCK11" s="188"/>
      <c r="WCL11" s="188"/>
      <c r="WCM11" s="188"/>
      <c r="WCN11" s="188"/>
      <c r="WCO11" s="188"/>
      <c r="WCP11" s="188"/>
      <c r="WCQ11" s="188"/>
      <c r="WCR11" s="188"/>
      <c r="WCS11" s="188"/>
      <c r="WCT11" s="188"/>
      <c r="WCU11" s="188"/>
      <c r="WCV11" s="188"/>
      <c r="WCW11" s="188"/>
      <c r="WCX11" s="188"/>
      <c r="WCY11" s="188"/>
      <c r="WCZ11" s="188"/>
      <c r="WDA11" s="188"/>
      <c r="WDB11" s="188"/>
      <c r="WDC11" s="188"/>
      <c r="WDD11" s="188"/>
      <c r="WDE11" s="188"/>
      <c r="WDF11" s="188"/>
      <c r="WDG11" s="188"/>
      <c r="WDH11" s="188"/>
      <c r="WDI11" s="188"/>
      <c r="WDJ11" s="188"/>
      <c r="WDK11" s="188"/>
      <c r="WDL11" s="188"/>
      <c r="WDM11" s="188"/>
      <c r="WDN11" s="188"/>
      <c r="WDO11" s="188"/>
      <c r="WDP11" s="188"/>
      <c r="WDQ11" s="188"/>
      <c r="WDR11" s="188"/>
      <c r="WDS11" s="188"/>
      <c r="WDT11" s="188"/>
      <c r="WDU11" s="188"/>
      <c r="WDV11" s="188"/>
      <c r="WDW11" s="188"/>
      <c r="WDX11" s="188"/>
      <c r="WDY11" s="188"/>
      <c r="WDZ11" s="188"/>
      <c r="WEA11" s="188"/>
      <c r="WEB11" s="188"/>
      <c r="WEC11" s="188"/>
      <c r="WED11" s="188"/>
      <c r="WEE11" s="188"/>
      <c r="WEF11" s="188"/>
      <c r="WEG11" s="188"/>
      <c r="WEH11" s="188"/>
      <c r="WEI11" s="188"/>
      <c r="WEJ11" s="188"/>
      <c r="WEK11" s="188"/>
      <c r="WEL11" s="188"/>
      <c r="WEM11" s="188"/>
      <c r="WEN11" s="188"/>
      <c r="WEO11" s="188"/>
      <c r="WEP11" s="188"/>
      <c r="WEQ11" s="188"/>
      <c r="WER11" s="188"/>
      <c r="WES11" s="188"/>
      <c r="WET11" s="188"/>
      <c r="WEU11" s="188"/>
      <c r="WEV11" s="188"/>
      <c r="WEW11" s="188"/>
      <c r="WEX11" s="188"/>
      <c r="WEY11" s="188"/>
      <c r="WEZ11" s="188"/>
      <c r="WFA11" s="188"/>
      <c r="WFB11" s="188"/>
      <c r="WFC11" s="188"/>
      <c r="WFD11" s="188"/>
      <c r="WFE11" s="188"/>
      <c r="WFF11" s="188"/>
      <c r="WFG11" s="188"/>
      <c r="WFH11" s="188"/>
      <c r="WFI11" s="188"/>
      <c r="WFJ11" s="188"/>
      <c r="WFK11" s="188"/>
      <c r="WFL11" s="188"/>
      <c r="WFM11" s="188"/>
      <c r="WFN11" s="188"/>
      <c r="WFO11" s="188"/>
      <c r="WFP11" s="188"/>
      <c r="WFQ11" s="188"/>
      <c r="WFR11" s="188"/>
      <c r="WFS11" s="188"/>
      <c r="WFT11" s="188"/>
      <c r="WFU11" s="188"/>
      <c r="WFV11" s="188"/>
      <c r="WFW11" s="188"/>
      <c r="WFX11" s="188"/>
      <c r="WFY11" s="188"/>
      <c r="WFZ11" s="188"/>
      <c r="WGA11" s="188"/>
      <c r="WGB11" s="188"/>
      <c r="WGC11" s="188"/>
      <c r="WGD11" s="188"/>
      <c r="WGE11" s="188"/>
      <c r="WGF11" s="188"/>
      <c r="WGG11" s="188"/>
      <c r="WGH11" s="188"/>
      <c r="WGI11" s="188"/>
      <c r="WGJ11" s="188"/>
      <c r="WGK11" s="188"/>
      <c r="WGL11" s="188"/>
      <c r="WGM11" s="188"/>
      <c r="WGN11" s="188"/>
      <c r="WGO11" s="188"/>
      <c r="WGP11" s="188"/>
      <c r="WGQ11" s="188"/>
      <c r="WGR11" s="188"/>
      <c r="WGS11" s="188"/>
      <c r="WGT11" s="188"/>
      <c r="WGU11" s="188"/>
      <c r="WGV11" s="188"/>
      <c r="WGW11" s="188"/>
      <c r="WGX11" s="188"/>
      <c r="WGY11" s="188"/>
      <c r="WGZ11" s="188"/>
      <c r="WHA11" s="188"/>
      <c r="WHB11" s="188"/>
      <c r="WHC11" s="188"/>
      <c r="WHD11" s="188"/>
      <c r="WHE11" s="188"/>
      <c r="WHF11" s="188"/>
      <c r="WHG11" s="188"/>
      <c r="WHH11" s="188"/>
      <c r="WHI11" s="188"/>
      <c r="WHJ11" s="188"/>
      <c r="WHK11" s="188"/>
      <c r="WHL11" s="188"/>
      <c r="WHM11" s="188"/>
      <c r="WHN11" s="188"/>
      <c r="WHO11" s="188"/>
      <c r="WHP11" s="188"/>
      <c r="WHQ11" s="188"/>
      <c r="WHR11" s="188"/>
      <c r="WHS11" s="188"/>
      <c r="WHT11" s="188"/>
      <c r="WHU11" s="188"/>
      <c r="WHV11" s="188"/>
      <c r="WHW11" s="188"/>
      <c r="WHX11" s="188"/>
      <c r="WHY11" s="188"/>
      <c r="WHZ11" s="188"/>
      <c r="WIA11" s="188"/>
      <c r="WIB11" s="188"/>
      <c r="WIC11" s="188"/>
      <c r="WID11" s="188"/>
      <c r="WIE11" s="188"/>
      <c r="WIF11" s="188"/>
      <c r="WIG11" s="188"/>
      <c r="WIH11" s="188"/>
      <c r="WII11" s="188"/>
      <c r="WIJ11" s="188"/>
      <c r="WIK11" s="188"/>
      <c r="WIL11" s="188"/>
      <c r="WIM11" s="188"/>
      <c r="WIN11" s="188"/>
      <c r="WIO11" s="188"/>
      <c r="WIP11" s="188"/>
      <c r="WIQ11" s="188"/>
      <c r="WIR11" s="188"/>
      <c r="WIS11" s="188"/>
      <c r="WIT11" s="188"/>
      <c r="WIU11" s="188"/>
      <c r="WIV11" s="188"/>
      <c r="WIW11" s="188"/>
      <c r="WIX11" s="188"/>
      <c r="WIY11" s="188"/>
      <c r="WIZ11" s="188"/>
      <c r="WJA11" s="188"/>
      <c r="WJB11" s="188"/>
      <c r="WJC11" s="188"/>
      <c r="WJD11" s="188"/>
      <c r="WJE11" s="188"/>
      <c r="WJF11" s="188"/>
      <c r="WJG11" s="188"/>
      <c r="WJH11" s="188"/>
      <c r="WJI11" s="188"/>
      <c r="WJJ11" s="188"/>
      <c r="WJK11" s="188"/>
      <c r="WJL11" s="188"/>
      <c r="WJM11" s="188"/>
      <c r="WJN11" s="188"/>
      <c r="WJO11" s="188"/>
      <c r="WJP11" s="188"/>
      <c r="WJQ11" s="188"/>
      <c r="WJR11" s="188"/>
      <c r="WJS11" s="188"/>
      <c r="WJT11" s="188"/>
      <c r="WJU11" s="188"/>
      <c r="WJV11" s="188"/>
      <c r="WJW11" s="188"/>
      <c r="WJX11" s="188"/>
      <c r="WJY11" s="188"/>
      <c r="WJZ11" s="188"/>
      <c r="WKA11" s="188"/>
      <c r="WKB11" s="188"/>
      <c r="WKC11" s="188"/>
      <c r="WKD11" s="188"/>
      <c r="WKE11" s="188"/>
      <c r="WKF11" s="188"/>
      <c r="WKG11" s="188"/>
      <c r="WKH11" s="188"/>
      <c r="WKI11" s="188"/>
      <c r="WKJ11" s="188"/>
      <c r="WKK11" s="188"/>
      <c r="WKL11" s="188"/>
      <c r="WKM11" s="188"/>
      <c r="WKN11" s="188"/>
      <c r="WKO11" s="188"/>
      <c r="WKP11" s="188"/>
      <c r="WKQ11" s="188"/>
      <c r="WKR11" s="188"/>
      <c r="WKS11" s="188"/>
      <c r="WKT11" s="188"/>
      <c r="WKU11" s="188"/>
      <c r="WKV11" s="188"/>
      <c r="WKW11" s="188"/>
      <c r="WKX11" s="188"/>
      <c r="WKY11" s="188"/>
      <c r="WKZ11" s="188"/>
      <c r="WLA11" s="188"/>
      <c r="WLB11" s="188"/>
      <c r="WLC11" s="188"/>
      <c r="WLD11" s="188"/>
      <c r="WLE11" s="188"/>
      <c r="WLF11" s="188"/>
      <c r="WLG11" s="188"/>
      <c r="WLH11" s="188"/>
      <c r="WLI11" s="188"/>
      <c r="WLJ11" s="188"/>
      <c r="WLK11" s="188"/>
      <c r="WLL11" s="188"/>
      <c r="WLM11" s="188"/>
      <c r="WLN11" s="188"/>
      <c r="WLO11" s="188"/>
      <c r="WLP11" s="188"/>
      <c r="WLQ11" s="188"/>
      <c r="WLR11" s="188"/>
      <c r="WLS11" s="188"/>
      <c r="WLT11" s="188"/>
      <c r="WLU11" s="188"/>
      <c r="WLV11" s="188"/>
      <c r="WLW11" s="188"/>
      <c r="WLX11" s="188"/>
      <c r="WLY11" s="188"/>
      <c r="WLZ11" s="188"/>
      <c r="WMA11" s="188"/>
      <c r="WMB11" s="188"/>
      <c r="WMC11" s="188"/>
      <c r="WMD11" s="188"/>
      <c r="WME11" s="188"/>
      <c r="WMF11" s="188"/>
      <c r="WMG11" s="188"/>
      <c r="WMH11" s="188"/>
      <c r="WMI11" s="188"/>
      <c r="WMJ11" s="188"/>
      <c r="WMK11" s="188"/>
      <c r="WML11" s="188"/>
      <c r="WMM11" s="188"/>
      <c r="WMN11" s="188"/>
      <c r="WMO11" s="188"/>
      <c r="WMP11" s="188"/>
      <c r="WMQ11" s="188"/>
      <c r="WMR11" s="188"/>
      <c r="WMS11" s="188"/>
      <c r="WMT11" s="188"/>
      <c r="WMU11" s="188"/>
      <c r="WMV11" s="188"/>
      <c r="WMW11" s="188"/>
      <c r="WMX11" s="188"/>
      <c r="WMY11" s="188"/>
      <c r="WMZ11" s="188"/>
      <c r="WNA11" s="188"/>
      <c r="WNB11" s="188"/>
      <c r="WNC11" s="188"/>
      <c r="WND11" s="188"/>
      <c r="WNE11" s="188"/>
      <c r="WNF11" s="188"/>
      <c r="WNG11" s="188"/>
      <c r="WNH11" s="188"/>
      <c r="WNI11" s="188"/>
      <c r="WNJ11" s="188"/>
      <c r="WNK11" s="188"/>
      <c r="WNL11" s="188"/>
      <c r="WNM11" s="188"/>
      <c r="WNN11" s="188"/>
      <c r="WNO11" s="188"/>
      <c r="WNP11" s="188"/>
      <c r="WNQ11" s="188"/>
      <c r="WNR11" s="188"/>
      <c r="WNS11" s="188"/>
      <c r="WNT11" s="188"/>
      <c r="WNU11" s="188"/>
      <c r="WNV11" s="188"/>
      <c r="WNW11" s="188"/>
      <c r="WNX11" s="188"/>
      <c r="WNY11" s="188"/>
      <c r="WNZ11" s="188"/>
      <c r="WOA11" s="188"/>
      <c r="WOB11" s="188"/>
      <c r="WOC11" s="188"/>
      <c r="WOD11" s="188"/>
      <c r="WOE11" s="188"/>
      <c r="WOF11" s="188"/>
      <c r="WOG11" s="188"/>
      <c r="WOH11" s="188"/>
      <c r="WOI11" s="188"/>
      <c r="WOJ11" s="188"/>
      <c r="WOK11" s="188"/>
      <c r="WOL11" s="188"/>
      <c r="WOM11" s="188"/>
      <c r="WON11" s="188"/>
      <c r="WOO11" s="188"/>
      <c r="WOP11" s="188"/>
      <c r="WOQ11" s="188"/>
      <c r="WOR11" s="188"/>
      <c r="WOS11" s="188"/>
      <c r="WOT11" s="188"/>
      <c r="WOU11" s="188"/>
      <c r="WOV11" s="188"/>
      <c r="WOW11" s="188"/>
      <c r="WOX11" s="188"/>
      <c r="WOY11" s="188"/>
      <c r="WOZ11" s="188"/>
      <c r="WPA11" s="188"/>
      <c r="WPB11" s="188"/>
      <c r="WPC11" s="188"/>
      <c r="WPD11" s="188"/>
      <c r="WPE11" s="188"/>
      <c r="WPF11" s="188"/>
      <c r="WPG11" s="188"/>
      <c r="WPH11" s="188"/>
      <c r="WPI11" s="188"/>
      <c r="WPJ11" s="188"/>
      <c r="WPK11" s="188"/>
      <c r="WPL11" s="188"/>
      <c r="WPM11" s="188"/>
      <c r="WPN11" s="188"/>
      <c r="WPO11" s="188"/>
      <c r="WPP11" s="188"/>
      <c r="WPQ11" s="188"/>
      <c r="WPR11" s="188"/>
      <c r="WPS11" s="188"/>
      <c r="WPT11" s="188"/>
      <c r="WPU11" s="188"/>
      <c r="WPV11" s="188"/>
      <c r="WPW11" s="188"/>
      <c r="WPX11" s="188"/>
      <c r="WPY11" s="188"/>
      <c r="WPZ11" s="188"/>
      <c r="WQA11" s="188"/>
      <c r="WQB11" s="188"/>
      <c r="WQC11" s="188"/>
      <c r="WQD11" s="188"/>
      <c r="WQE11" s="188"/>
      <c r="WQF11" s="188"/>
      <c r="WQG11" s="188"/>
      <c r="WQH11" s="188"/>
      <c r="WQI11" s="188"/>
      <c r="WQJ11" s="188"/>
      <c r="WQK11" s="188"/>
      <c r="WQL11" s="188"/>
      <c r="WQM11" s="188"/>
      <c r="WQN11" s="188"/>
      <c r="WQO11" s="188"/>
      <c r="WQP11" s="188"/>
      <c r="WQQ11" s="188"/>
      <c r="WQR11" s="188"/>
      <c r="WQS11" s="188"/>
      <c r="WQT11" s="188"/>
      <c r="WQU11" s="188"/>
      <c r="WQV11" s="188"/>
      <c r="WQW11" s="188"/>
      <c r="WQX11" s="188"/>
      <c r="WQY11" s="188"/>
      <c r="WQZ11" s="188"/>
      <c r="WRA11" s="188"/>
      <c r="WRB11" s="188"/>
      <c r="WRC11" s="188"/>
      <c r="WRD11" s="188"/>
      <c r="WRE11" s="188"/>
      <c r="WRF11" s="188"/>
      <c r="WRG11" s="188"/>
      <c r="WRH11" s="188"/>
      <c r="WRI11" s="188"/>
      <c r="WRJ11" s="188"/>
      <c r="WRK11" s="188"/>
      <c r="WRL11" s="188"/>
      <c r="WRM11" s="188"/>
      <c r="WRN11" s="188"/>
      <c r="WRO11" s="188"/>
      <c r="WRP11" s="188"/>
      <c r="WRQ11" s="188"/>
      <c r="WRR11" s="188"/>
      <c r="WRS11" s="188"/>
      <c r="WRT11" s="188"/>
      <c r="WRU11" s="188"/>
      <c r="WRV11" s="188"/>
      <c r="WRW11" s="188"/>
      <c r="WRX11" s="188"/>
      <c r="WRY11" s="188"/>
      <c r="WRZ11" s="188"/>
      <c r="WSA11" s="188"/>
      <c r="WSB11" s="188"/>
      <c r="WSC11" s="188"/>
      <c r="WSD11" s="188"/>
      <c r="WSE11" s="188"/>
      <c r="WSF11" s="188"/>
      <c r="WSG11" s="188"/>
      <c r="WSH11" s="188"/>
      <c r="WSI11" s="188"/>
      <c r="WSJ11" s="188"/>
      <c r="WSK11" s="188"/>
      <c r="WSL11" s="188"/>
      <c r="WSM11" s="188"/>
      <c r="WSN11" s="188"/>
      <c r="WSO11" s="188"/>
      <c r="WSP11" s="188"/>
      <c r="WSQ11" s="188"/>
      <c r="WSR11" s="188"/>
      <c r="WSS11" s="188"/>
      <c r="WST11" s="188"/>
      <c r="WSU11" s="188"/>
      <c r="WSV11" s="188"/>
      <c r="WSW11" s="188"/>
      <c r="WSX11" s="188"/>
      <c r="WSY11" s="188"/>
      <c r="WSZ11" s="188"/>
      <c r="WTA11" s="188"/>
      <c r="WTB11" s="188"/>
      <c r="WTC11" s="188"/>
      <c r="WTD11" s="188"/>
      <c r="WTE11" s="188"/>
      <c r="WTF11" s="188"/>
      <c r="WTG11" s="188"/>
      <c r="WTH11" s="188"/>
      <c r="WTI11" s="188"/>
      <c r="WTJ11" s="188"/>
      <c r="WTK11" s="188"/>
      <c r="WTL11" s="188"/>
      <c r="WTM11" s="188"/>
      <c r="WTN11" s="188"/>
      <c r="WTO11" s="188"/>
      <c r="WTP11" s="188"/>
      <c r="WTQ11" s="188"/>
      <c r="WTR11" s="188"/>
      <c r="WTS11" s="188"/>
      <c r="WTT11" s="188"/>
      <c r="WTU11" s="188"/>
      <c r="WTV11" s="188"/>
      <c r="WTW11" s="188"/>
      <c r="WTX11" s="188"/>
      <c r="WTY11" s="188"/>
      <c r="WTZ11" s="188"/>
      <c r="WUA11" s="188"/>
      <c r="WUB11" s="188"/>
      <c r="WUC11" s="188"/>
      <c r="WUD11" s="188"/>
      <c r="WUE11" s="188"/>
      <c r="WUF11" s="188"/>
      <c r="WUG11" s="188"/>
      <c r="WUH11" s="188"/>
      <c r="WUI11" s="188"/>
      <c r="WUJ11" s="188"/>
      <c r="WUK11" s="188"/>
      <c r="WUL11" s="188"/>
      <c r="WUM11" s="188"/>
      <c r="WUN11" s="188"/>
      <c r="WUO11" s="188"/>
      <c r="WUP11" s="188"/>
      <c r="WUQ11" s="188"/>
      <c r="WUR11" s="188"/>
      <c r="WUS11" s="188"/>
      <c r="WUT11" s="188"/>
      <c r="WUU11" s="188"/>
      <c r="WUV11" s="188"/>
      <c r="WUW11" s="188"/>
      <c r="WUX11" s="188"/>
      <c r="WUY11" s="188"/>
      <c r="WUZ11" s="188"/>
      <c r="WVA11" s="188"/>
      <c r="WVB11" s="188"/>
      <c r="WVC11" s="188"/>
      <c r="WVD11" s="188"/>
      <c r="WVE11" s="188"/>
      <c r="WVF11" s="188"/>
      <c r="WVG11" s="188"/>
      <c r="WVH11" s="188"/>
      <c r="WVI11" s="188"/>
      <c r="WVJ11" s="188"/>
      <c r="WVK11" s="188"/>
      <c r="WVL11" s="188"/>
      <c r="WVM11" s="188"/>
      <c r="WVN11" s="188"/>
      <c r="WVO11" s="188"/>
      <c r="WVP11" s="188"/>
      <c r="WVQ11" s="188"/>
      <c r="WVR11" s="188"/>
      <c r="WVS11" s="188"/>
      <c r="WVT11" s="188"/>
      <c r="WVU11" s="188"/>
      <c r="WVV11" s="188"/>
      <c r="WVW11" s="188"/>
      <c r="WVX11" s="188"/>
      <c r="WVY11" s="188"/>
      <c r="WVZ11" s="188"/>
      <c r="WWA11" s="188"/>
      <c r="WWB11" s="188"/>
      <c r="WWC11" s="188"/>
      <c r="WWD11" s="188"/>
      <c r="WWE11" s="188"/>
      <c r="WWF11" s="188"/>
      <c r="WWG11" s="188"/>
      <c r="WWH11" s="188"/>
      <c r="WWI11" s="188"/>
      <c r="WWJ11" s="188"/>
      <c r="WWK11" s="188"/>
      <c r="WWL11" s="188"/>
      <c r="WWM11" s="188"/>
      <c r="WWN11" s="188"/>
      <c r="WWO11" s="188"/>
      <c r="WWP11" s="188"/>
      <c r="WWQ11" s="188"/>
      <c r="WWR11" s="188"/>
      <c r="WWS11" s="188"/>
      <c r="WWT11" s="188"/>
      <c r="WWU11" s="188"/>
      <c r="WWV11" s="188"/>
      <c r="WWW11" s="188"/>
      <c r="WWX11" s="188"/>
      <c r="WWY11" s="188"/>
      <c r="WWZ11" s="188"/>
      <c r="WXA11" s="188"/>
      <c r="WXB11" s="188"/>
      <c r="WXC11" s="188"/>
      <c r="WXD11" s="188"/>
      <c r="WXE11" s="188"/>
      <c r="WXF11" s="188"/>
      <c r="WXG11" s="188"/>
      <c r="WXH11" s="188"/>
      <c r="WXI11" s="188"/>
      <c r="WXJ11" s="188"/>
      <c r="WXK11" s="188"/>
      <c r="WXL11" s="188"/>
      <c r="WXM11" s="188"/>
      <c r="WXN11" s="188"/>
      <c r="WXO11" s="188"/>
      <c r="WXP11" s="188"/>
      <c r="WXQ11" s="188"/>
      <c r="WXR11" s="188"/>
      <c r="WXS11" s="188"/>
      <c r="WXT11" s="188"/>
      <c r="WXU11" s="188"/>
      <c r="WXV11" s="188"/>
      <c r="WXW11" s="188"/>
      <c r="WXX11" s="188"/>
      <c r="WXY11" s="188"/>
      <c r="WXZ11" s="188"/>
      <c r="WYA11" s="188"/>
      <c r="WYB11" s="188"/>
      <c r="WYC11" s="188"/>
      <c r="WYD11" s="188"/>
      <c r="WYE11" s="188"/>
      <c r="WYF11" s="188"/>
      <c r="WYG11" s="188"/>
      <c r="WYH11" s="188"/>
      <c r="WYI11" s="188"/>
      <c r="WYJ11" s="188"/>
      <c r="WYK11" s="188"/>
      <c r="WYL11" s="188"/>
      <c r="WYM11" s="188"/>
      <c r="WYN11" s="188"/>
      <c r="WYO11" s="188"/>
      <c r="WYP11" s="188"/>
      <c r="WYQ11" s="188"/>
      <c r="WYR11" s="188"/>
      <c r="WYS11" s="188"/>
      <c r="WYT11" s="188"/>
      <c r="WYU11" s="188"/>
      <c r="WYV11" s="188"/>
      <c r="WYW11" s="188"/>
      <c r="WYX11" s="188"/>
      <c r="WYY11" s="188"/>
      <c r="WYZ11" s="188"/>
      <c r="WZA11" s="188"/>
      <c r="WZB11" s="188"/>
      <c r="WZC11" s="188"/>
      <c r="WZD11" s="188"/>
      <c r="WZE11" s="188"/>
      <c r="WZF11" s="188"/>
      <c r="WZG11" s="188"/>
      <c r="WZH11" s="188"/>
      <c r="WZI11" s="188"/>
      <c r="WZJ11" s="188"/>
      <c r="WZK11" s="188"/>
      <c r="WZL11" s="188"/>
      <c r="WZM11" s="188"/>
      <c r="WZN11" s="188"/>
      <c r="WZO11" s="188"/>
      <c r="WZP11" s="188"/>
      <c r="WZQ11" s="188"/>
      <c r="WZR11" s="188"/>
      <c r="WZS11" s="188"/>
      <c r="WZT11" s="188"/>
      <c r="WZU11" s="188"/>
      <c r="WZV11" s="188"/>
      <c r="WZW11" s="188"/>
      <c r="WZX11" s="188"/>
      <c r="WZY11" s="188"/>
      <c r="WZZ11" s="188"/>
      <c r="XAA11" s="188"/>
      <c r="XAB11" s="188"/>
      <c r="XAC11" s="188"/>
      <c r="XAD11" s="188"/>
      <c r="XAE11" s="188"/>
      <c r="XAF11" s="188"/>
      <c r="XAG11" s="188"/>
      <c r="XAH11" s="188"/>
      <c r="XAI11" s="188"/>
      <c r="XAJ11" s="188"/>
      <c r="XAK11" s="188"/>
      <c r="XAL11" s="188"/>
      <c r="XAM11" s="188"/>
      <c r="XAN11" s="188"/>
      <c r="XAO11" s="188"/>
      <c r="XAP11" s="188"/>
      <c r="XAQ11" s="188"/>
      <c r="XAR11" s="188"/>
      <c r="XAS11" s="188"/>
      <c r="XAT11" s="188"/>
      <c r="XAU11" s="188"/>
      <c r="XAV11" s="188"/>
      <c r="XAW11" s="188"/>
      <c r="XAX11" s="188"/>
      <c r="XAY11" s="188"/>
      <c r="XAZ11" s="188"/>
      <c r="XBA11" s="188"/>
      <c r="XBB11" s="188"/>
      <c r="XBC11" s="188"/>
      <c r="XBD11" s="188"/>
      <c r="XBE11" s="188"/>
      <c r="XBF11" s="188"/>
      <c r="XBG11" s="188"/>
      <c r="XBH11" s="188"/>
      <c r="XBI11" s="188"/>
      <c r="XBJ11" s="188"/>
      <c r="XBK11" s="188"/>
      <c r="XBL11" s="188"/>
      <c r="XBM11" s="188"/>
      <c r="XBN11" s="188"/>
      <c r="XBO11" s="188"/>
      <c r="XBP11" s="188"/>
      <c r="XBQ11" s="188"/>
      <c r="XBR11" s="188"/>
      <c r="XBS11" s="188"/>
      <c r="XBT11" s="188"/>
      <c r="XBU11" s="188"/>
      <c r="XBV11" s="188"/>
      <c r="XBW11" s="188"/>
      <c r="XBX11" s="188"/>
      <c r="XBY11" s="188"/>
      <c r="XBZ11" s="188"/>
      <c r="XCA11" s="188"/>
      <c r="XCB11" s="188"/>
      <c r="XCC11" s="188"/>
      <c r="XCD11" s="188"/>
      <c r="XCE11" s="188"/>
      <c r="XCF11" s="188"/>
      <c r="XCG11" s="188"/>
      <c r="XCH11" s="188"/>
      <c r="XCI11" s="188"/>
      <c r="XCJ11" s="188"/>
      <c r="XCK11" s="188"/>
      <c r="XCL11" s="188"/>
      <c r="XCM11" s="188"/>
      <c r="XCN11" s="188"/>
      <c r="XCO11" s="188"/>
      <c r="XCP11" s="188"/>
      <c r="XCQ11" s="188"/>
      <c r="XCR11" s="188"/>
      <c r="XCS11" s="188"/>
      <c r="XCT11" s="188"/>
      <c r="XCU11" s="188"/>
      <c r="XCV11" s="188"/>
      <c r="XCW11" s="188"/>
      <c r="XCX11" s="188"/>
      <c r="XCY11" s="188"/>
      <c r="XCZ11" s="188"/>
      <c r="XDA11" s="188"/>
      <c r="XDB11" s="188"/>
      <c r="XDC11" s="188"/>
      <c r="XDD11" s="188"/>
      <c r="XDE11" s="188"/>
      <c r="XDF11" s="188"/>
      <c r="XDG11" s="188"/>
      <c r="XDH11" s="188"/>
      <c r="XDI11" s="188"/>
      <c r="XDJ11" s="188"/>
      <c r="XDK11" s="188"/>
      <c r="XDL11" s="188"/>
      <c r="XDM11" s="188"/>
      <c r="XDN11" s="188"/>
      <c r="XDO11" s="188"/>
      <c r="XDP11" s="188"/>
      <c r="XDQ11" s="188"/>
      <c r="XDR11" s="188"/>
      <c r="XDS11" s="188"/>
      <c r="XDT11" s="188"/>
      <c r="XDU11" s="188"/>
      <c r="XDV11" s="188"/>
      <c r="XDW11" s="188"/>
      <c r="XDX11" s="188"/>
      <c r="XDY11" s="188"/>
      <c r="XDZ11" s="188"/>
      <c r="XEA11" s="188"/>
      <c r="XEB11" s="188"/>
      <c r="XEC11" s="188"/>
      <c r="XED11" s="188"/>
      <c r="XEE11" s="188"/>
      <c r="XEF11" s="188"/>
      <c r="XEG11" s="188"/>
      <c r="XEH11" s="188"/>
      <c r="XEI11" s="188"/>
      <c r="XEJ11" s="188"/>
      <c r="XEK11" s="188"/>
      <c r="XEL11" s="188"/>
      <c r="XEM11" s="188"/>
      <c r="XEN11" s="188"/>
      <c r="XEO11" s="188"/>
      <c r="XEP11" s="188"/>
      <c r="XEQ11" s="188"/>
      <c r="XER11" s="188"/>
      <c r="XES11" s="188"/>
      <c r="XET11" s="188"/>
      <c r="XEU11" s="188"/>
    </row>
    <row r="12" s="189" customFormat="1" ht="27" customHeight="1" spans="1:16375">
      <c r="A12" s="206">
        <v>5</v>
      </c>
      <c r="B12" s="207" t="s">
        <v>197</v>
      </c>
      <c r="C12" s="201"/>
      <c r="D12" s="201"/>
      <c r="E12" s="201"/>
      <c r="F12" s="201"/>
      <c r="G12" s="202"/>
      <c r="H12" s="208" t="s">
        <v>19</v>
      </c>
      <c r="I12" s="235">
        <v>1800</v>
      </c>
      <c r="J12" s="236">
        <v>50</v>
      </c>
      <c r="K12" s="233" t="e">
        <f t="shared" si="0"/>
        <v>#DIV/0!</v>
      </c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  <c r="EC12" s="188"/>
      <c r="ED12" s="188"/>
      <c r="EE12" s="188"/>
      <c r="EF12" s="188"/>
      <c r="EG12" s="188"/>
      <c r="EH12" s="188"/>
      <c r="EI12" s="188"/>
      <c r="EJ12" s="188"/>
      <c r="EK12" s="188"/>
      <c r="EL12" s="188"/>
      <c r="EM12" s="188"/>
      <c r="EN12" s="188"/>
      <c r="EO12" s="188"/>
      <c r="EP12" s="188"/>
      <c r="EQ12" s="188"/>
      <c r="ER12" s="188"/>
      <c r="ES12" s="188"/>
      <c r="ET12" s="188"/>
      <c r="EU12" s="188"/>
      <c r="EV12" s="188"/>
      <c r="EW12" s="188"/>
      <c r="EX12" s="188"/>
      <c r="EY12" s="188"/>
      <c r="EZ12" s="188"/>
      <c r="FA12" s="188"/>
      <c r="FB12" s="188"/>
      <c r="FC12" s="188"/>
      <c r="FD12" s="188"/>
      <c r="FE12" s="188"/>
      <c r="FF12" s="188"/>
      <c r="FG12" s="188"/>
      <c r="FH12" s="188"/>
      <c r="FI12" s="188"/>
      <c r="FJ12" s="188"/>
      <c r="FK12" s="188"/>
      <c r="FL12" s="188"/>
      <c r="FM12" s="188"/>
      <c r="FN12" s="188"/>
      <c r="FO12" s="188"/>
      <c r="FP12" s="188"/>
      <c r="FQ12" s="188"/>
      <c r="FR12" s="188"/>
      <c r="FS12" s="188"/>
      <c r="FT12" s="188"/>
      <c r="FU12" s="188"/>
      <c r="FV12" s="188"/>
      <c r="FW12" s="188"/>
      <c r="FX12" s="188"/>
      <c r="FY12" s="188"/>
      <c r="FZ12" s="188"/>
      <c r="GA12" s="188"/>
      <c r="GB12" s="188"/>
      <c r="GC12" s="188"/>
      <c r="GD12" s="188"/>
      <c r="GE12" s="188"/>
      <c r="GF12" s="188"/>
      <c r="GG12" s="188"/>
      <c r="GH12" s="188"/>
      <c r="GI12" s="188"/>
      <c r="GJ12" s="188"/>
      <c r="GK12" s="188"/>
      <c r="GL12" s="188"/>
      <c r="GM12" s="188"/>
      <c r="GN12" s="188"/>
      <c r="GO12" s="188"/>
      <c r="GP12" s="188"/>
      <c r="GQ12" s="188"/>
      <c r="GR12" s="188"/>
      <c r="GS12" s="188"/>
      <c r="GT12" s="188"/>
      <c r="GU12" s="188"/>
      <c r="GV12" s="188"/>
      <c r="GW12" s="188"/>
      <c r="GX12" s="188"/>
      <c r="GY12" s="188"/>
      <c r="GZ12" s="188"/>
      <c r="HA12" s="188"/>
      <c r="HB12" s="188"/>
      <c r="HC12" s="188"/>
      <c r="HD12" s="188"/>
      <c r="HE12" s="188"/>
      <c r="HF12" s="188"/>
      <c r="HG12" s="188"/>
      <c r="HH12" s="188"/>
      <c r="HI12" s="188"/>
      <c r="HJ12" s="188"/>
      <c r="HK12" s="188"/>
      <c r="HL12" s="188"/>
      <c r="HM12" s="188"/>
      <c r="HN12" s="188"/>
      <c r="HO12" s="188"/>
      <c r="HP12" s="188"/>
      <c r="HQ12" s="188"/>
      <c r="HR12" s="188"/>
      <c r="HS12" s="188"/>
      <c r="HT12" s="188"/>
      <c r="HU12" s="188"/>
      <c r="HV12" s="188"/>
      <c r="HW12" s="188"/>
      <c r="HX12" s="188"/>
      <c r="HY12" s="188"/>
      <c r="HZ12" s="188"/>
      <c r="IA12" s="188"/>
      <c r="IB12" s="188"/>
      <c r="IC12" s="188"/>
      <c r="ID12" s="188"/>
      <c r="IE12" s="188"/>
      <c r="IF12" s="188"/>
      <c r="IG12" s="188"/>
      <c r="IH12" s="188"/>
      <c r="II12" s="188"/>
      <c r="IJ12" s="188"/>
      <c r="IK12" s="188"/>
      <c r="IL12" s="188"/>
      <c r="IM12" s="188"/>
      <c r="IN12" s="188"/>
      <c r="IO12" s="188"/>
      <c r="IP12" s="188"/>
      <c r="IQ12" s="188"/>
      <c r="IR12" s="188"/>
      <c r="IS12" s="188"/>
      <c r="IT12" s="188"/>
      <c r="IU12" s="188"/>
      <c r="IV12" s="188"/>
      <c r="IW12" s="188"/>
      <c r="IX12" s="188"/>
      <c r="IY12" s="188"/>
      <c r="IZ12" s="188"/>
      <c r="JA12" s="188"/>
      <c r="JB12" s="188"/>
      <c r="JC12" s="188"/>
      <c r="JD12" s="188"/>
      <c r="JE12" s="188"/>
      <c r="JF12" s="188"/>
      <c r="JG12" s="188"/>
      <c r="JH12" s="188"/>
      <c r="JI12" s="188"/>
      <c r="JJ12" s="188"/>
      <c r="JK12" s="188"/>
      <c r="JL12" s="188"/>
      <c r="JM12" s="188"/>
      <c r="JN12" s="188"/>
      <c r="JO12" s="188"/>
      <c r="JP12" s="188"/>
      <c r="JQ12" s="188"/>
      <c r="JR12" s="188"/>
      <c r="JS12" s="188"/>
      <c r="JT12" s="188"/>
      <c r="JU12" s="188"/>
      <c r="JV12" s="188"/>
      <c r="JW12" s="188"/>
      <c r="JX12" s="188"/>
      <c r="JY12" s="188"/>
      <c r="JZ12" s="188"/>
      <c r="KA12" s="188"/>
      <c r="KB12" s="188"/>
      <c r="KC12" s="188"/>
      <c r="KD12" s="188"/>
      <c r="KE12" s="188"/>
      <c r="KF12" s="188"/>
      <c r="KG12" s="188"/>
      <c r="KH12" s="188"/>
      <c r="KI12" s="188"/>
      <c r="KJ12" s="188"/>
      <c r="KK12" s="188"/>
      <c r="KL12" s="188"/>
      <c r="KM12" s="188"/>
      <c r="KN12" s="188"/>
      <c r="KO12" s="188"/>
      <c r="KP12" s="188"/>
      <c r="KQ12" s="188"/>
      <c r="KR12" s="188"/>
      <c r="KS12" s="188"/>
      <c r="KT12" s="188"/>
      <c r="KU12" s="188"/>
      <c r="KV12" s="188"/>
      <c r="KW12" s="188"/>
      <c r="KX12" s="188"/>
      <c r="KY12" s="188"/>
      <c r="KZ12" s="188"/>
      <c r="LA12" s="188"/>
      <c r="LB12" s="188"/>
      <c r="LC12" s="188"/>
      <c r="LD12" s="188"/>
      <c r="LE12" s="188"/>
      <c r="LF12" s="188"/>
      <c r="LG12" s="188"/>
      <c r="LH12" s="188"/>
      <c r="LI12" s="188"/>
      <c r="LJ12" s="188"/>
      <c r="LK12" s="188"/>
      <c r="LL12" s="188"/>
      <c r="LM12" s="188"/>
      <c r="LN12" s="188"/>
      <c r="LO12" s="188"/>
      <c r="LP12" s="188"/>
      <c r="LQ12" s="188"/>
      <c r="LR12" s="188"/>
      <c r="LS12" s="188"/>
      <c r="LT12" s="188"/>
      <c r="LU12" s="188"/>
      <c r="LV12" s="188"/>
      <c r="LW12" s="188"/>
      <c r="LX12" s="188"/>
      <c r="LY12" s="188"/>
      <c r="LZ12" s="188"/>
      <c r="MA12" s="188"/>
      <c r="MB12" s="188"/>
      <c r="MC12" s="188"/>
      <c r="MD12" s="188"/>
      <c r="ME12" s="188"/>
      <c r="MF12" s="188"/>
      <c r="MG12" s="188"/>
      <c r="MH12" s="188"/>
      <c r="MI12" s="188"/>
      <c r="MJ12" s="188"/>
      <c r="MK12" s="188"/>
      <c r="ML12" s="188"/>
      <c r="MM12" s="188"/>
      <c r="MN12" s="188"/>
      <c r="MO12" s="188"/>
      <c r="MP12" s="188"/>
      <c r="MQ12" s="188"/>
      <c r="MR12" s="188"/>
      <c r="MS12" s="188"/>
      <c r="MT12" s="188"/>
      <c r="MU12" s="188"/>
      <c r="MV12" s="188"/>
      <c r="MW12" s="188"/>
      <c r="MX12" s="188"/>
      <c r="MY12" s="188"/>
      <c r="MZ12" s="188"/>
      <c r="NA12" s="188"/>
      <c r="NB12" s="188"/>
      <c r="NC12" s="188"/>
      <c r="ND12" s="188"/>
      <c r="NE12" s="188"/>
      <c r="NF12" s="188"/>
      <c r="NG12" s="188"/>
      <c r="NH12" s="188"/>
      <c r="NI12" s="188"/>
      <c r="NJ12" s="188"/>
      <c r="NK12" s="188"/>
      <c r="NL12" s="188"/>
      <c r="NM12" s="188"/>
      <c r="NN12" s="188"/>
      <c r="NO12" s="188"/>
      <c r="NP12" s="188"/>
      <c r="NQ12" s="188"/>
      <c r="NR12" s="188"/>
      <c r="NS12" s="188"/>
      <c r="NT12" s="188"/>
      <c r="NU12" s="188"/>
      <c r="NV12" s="188"/>
      <c r="NW12" s="188"/>
      <c r="NX12" s="188"/>
      <c r="NY12" s="188"/>
      <c r="NZ12" s="188"/>
      <c r="OA12" s="188"/>
      <c r="OB12" s="188"/>
      <c r="OC12" s="188"/>
      <c r="OD12" s="188"/>
      <c r="OE12" s="188"/>
      <c r="OF12" s="188"/>
      <c r="OG12" s="188"/>
      <c r="OH12" s="188"/>
      <c r="OI12" s="188"/>
      <c r="OJ12" s="188"/>
      <c r="OK12" s="188"/>
      <c r="OL12" s="188"/>
      <c r="OM12" s="188"/>
      <c r="ON12" s="188"/>
      <c r="OO12" s="188"/>
      <c r="OP12" s="188"/>
      <c r="OQ12" s="188"/>
      <c r="OR12" s="188"/>
      <c r="OS12" s="188"/>
      <c r="OT12" s="188"/>
      <c r="OU12" s="188"/>
      <c r="OV12" s="188"/>
      <c r="OW12" s="188"/>
      <c r="OX12" s="188"/>
      <c r="OY12" s="188"/>
      <c r="OZ12" s="188"/>
      <c r="PA12" s="188"/>
      <c r="PB12" s="188"/>
      <c r="PC12" s="188"/>
      <c r="PD12" s="188"/>
      <c r="PE12" s="188"/>
      <c r="PF12" s="188"/>
      <c r="PG12" s="188"/>
      <c r="PH12" s="188"/>
      <c r="PI12" s="188"/>
      <c r="PJ12" s="188"/>
      <c r="PK12" s="188"/>
      <c r="PL12" s="188"/>
      <c r="PM12" s="188"/>
      <c r="PN12" s="188"/>
      <c r="PO12" s="188"/>
      <c r="PP12" s="188"/>
      <c r="PQ12" s="188"/>
      <c r="PR12" s="188"/>
      <c r="PS12" s="188"/>
      <c r="PT12" s="188"/>
      <c r="PU12" s="188"/>
      <c r="PV12" s="188"/>
      <c r="PW12" s="188"/>
      <c r="PX12" s="188"/>
      <c r="PY12" s="188"/>
      <c r="PZ12" s="188"/>
      <c r="QA12" s="188"/>
      <c r="QB12" s="188"/>
      <c r="QC12" s="188"/>
      <c r="QD12" s="188"/>
      <c r="QE12" s="188"/>
      <c r="QF12" s="188"/>
      <c r="QG12" s="188"/>
      <c r="QH12" s="188"/>
      <c r="QI12" s="188"/>
      <c r="QJ12" s="188"/>
      <c r="QK12" s="188"/>
      <c r="QL12" s="188"/>
      <c r="QM12" s="188"/>
      <c r="QN12" s="188"/>
      <c r="QO12" s="188"/>
      <c r="QP12" s="188"/>
      <c r="QQ12" s="188"/>
      <c r="QR12" s="188"/>
      <c r="QS12" s="188"/>
      <c r="QT12" s="188"/>
      <c r="QU12" s="188"/>
      <c r="QV12" s="188"/>
      <c r="QW12" s="188"/>
      <c r="QX12" s="188"/>
      <c r="QY12" s="188"/>
      <c r="QZ12" s="188"/>
      <c r="RA12" s="188"/>
      <c r="RB12" s="188"/>
      <c r="RC12" s="188"/>
      <c r="RD12" s="188"/>
      <c r="RE12" s="188"/>
      <c r="RF12" s="188"/>
      <c r="RG12" s="188"/>
      <c r="RH12" s="188"/>
      <c r="RI12" s="188"/>
      <c r="RJ12" s="188"/>
      <c r="RK12" s="188"/>
      <c r="RL12" s="188"/>
      <c r="RM12" s="188"/>
      <c r="RN12" s="188"/>
      <c r="RO12" s="188"/>
      <c r="RP12" s="188"/>
      <c r="RQ12" s="188"/>
      <c r="RR12" s="188"/>
      <c r="RS12" s="188"/>
      <c r="RT12" s="188"/>
      <c r="RU12" s="188"/>
      <c r="RV12" s="188"/>
      <c r="RW12" s="188"/>
      <c r="RX12" s="188"/>
      <c r="RY12" s="188"/>
      <c r="RZ12" s="188"/>
      <c r="SA12" s="188"/>
      <c r="SB12" s="188"/>
      <c r="SC12" s="188"/>
      <c r="SD12" s="188"/>
      <c r="SE12" s="188"/>
      <c r="SF12" s="188"/>
      <c r="SG12" s="188"/>
      <c r="SH12" s="188"/>
      <c r="SI12" s="188"/>
      <c r="SJ12" s="188"/>
      <c r="SK12" s="188"/>
      <c r="SL12" s="188"/>
      <c r="SM12" s="188"/>
      <c r="SN12" s="188"/>
      <c r="SO12" s="188"/>
      <c r="SP12" s="188"/>
      <c r="SQ12" s="188"/>
      <c r="SR12" s="188"/>
      <c r="SS12" s="188"/>
      <c r="ST12" s="188"/>
      <c r="SU12" s="188"/>
      <c r="SV12" s="188"/>
      <c r="SW12" s="188"/>
      <c r="SX12" s="188"/>
      <c r="SY12" s="188"/>
      <c r="SZ12" s="188"/>
      <c r="TA12" s="188"/>
      <c r="TB12" s="188"/>
      <c r="TC12" s="188"/>
      <c r="TD12" s="188"/>
      <c r="TE12" s="188"/>
      <c r="TF12" s="188"/>
      <c r="TG12" s="188"/>
      <c r="TH12" s="188"/>
      <c r="TI12" s="188"/>
      <c r="TJ12" s="188"/>
      <c r="TK12" s="188"/>
      <c r="TL12" s="188"/>
      <c r="TM12" s="188"/>
      <c r="TN12" s="188"/>
      <c r="TO12" s="188"/>
      <c r="TP12" s="188"/>
      <c r="TQ12" s="188"/>
      <c r="TR12" s="188"/>
      <c r="TS12" s="188"/>
      <c r="TT12" s="188"/>
      <c r="TU12" s="188"/>
      <c r="TV12" s="188"/>
      <c r="TW12" s="188"/>
      <c r="TX12" s="188"/>
      <c r="TY12" s="188"/>
      <c r="TZ12" s="188"/>
      <c r="UA12" s="188"/>
      <c r="UB12" s="188"/>
      <c r="UC12" s="188"/>
      <c r="UD12" s="188"/>
      <c r="UE12" s="188"/>
      <c r="UF12" s="188"/>
      <c r="UG12" s="188"/>
      <c r="UH12" s="188"/>
      <c r="UI12" s="188"/>
      <c r="UJ12" s="188"/>
      <c r="UK12" s="188"/>
      <c r="UL12" s="188"/>
      <c r="UM12" s="188"/>
      <c r="UN12" s="188"/>
      <c r="UO12" s="188"/>
      <c r="UP12" s="188"/>
      <c r="UQ12" s="188"/>
      <c r="UR12" s="188"/>
      <c r="US12" s="188"/>
      <c r="UT12" s="188"/>
      <c r="UU12" s="188"/>
      <c r="UV12" s="188"/>
      <c r="UW12" s="188"/>
      <c r="UX12" s="188"/>
      <c r="UY12" s="188"/>
      <c r="UZ12" s="188"/>
      <c r="VA12" s="188"/>
      <c r="VB12" s="188"/>
      <c r="VC12" s="188"/>
      <c r="VD12" s="188"/>
      <c r="VE12" s="188"/>
      <c r="VF12" s="188"/>
      <c r="VG12" s="188"/>
      <c r="VH12" s="188"/>
      <c r="VI12" s="188"/>
      <c r="VJ12" s="188"/>
      <c r="VK12" s="188"/>
      <c r="VL12" s="188"/>
      <c r="VM12" s="188"/>
      <c r="VN12" s="188"/>
      <c r="VO12" s="188"/>
      <c r="VP12" s="188"/>
      <c r="VQ12" s="188"/>
      <c r="VR12" s="188"/>
      <c r="VS12" s="188"/>
      <c r="VT12" s="188"/>
      <c r="VU12" s="188"/>
      <c r="VV12" s="188"/>
      <c r="VW12" s="188"/>
      <c r="VX12" s="188"/>
      <c r="VY12" s="188"/>
      <c r="VZ12" s="188"/>
      <c r="WA12" s="188"/>
      <c r="WB12" s="188"/>
      <c r="WC12" s="188"/>
      <c r="WD12" s="188"/>
      <c r="WE12" s="188"/>
      <c r="WF12" s="188"/>
      <c r="WG12" s="188"/>
      <c r="WH12" s="188"/>
      <c r="WI12" s="188"/>
      <c r="WJ12" s="188"/>
      <c r="WK12" s="188"/>
      <c r="WL12" s="188"/>
      <c r="WM12" s="188"/>
      <c r="WN12" s="188"/>
      <c r="WO12" s="188"/>
      <c r="WP12" s="188"/>
      <c r="WQ12" s="188"/>
      <c r="WR12" s="188"/>
      <c r="WS12" s="188"/>
      <c r="WT12" s="188"/>
      <c r="WU12" s="188"/>
      <c r="WV12" s="188"/>
      <c r="WW12" s="188"/>
      <c r="WX12" s="188"/>
      <c r="WY12" s="188"/>
      <c r="WZ12" s="188"/>
      <c r="XA12" s="188"/>
      <c r="XB12" s="188"/>
      <c r="XC12" s="188"/>
      <c r="XD12" s="188"/>
      <c r="XE12" s="188"/>
      <c r="XF12" s="188"/>
      <c r="XG12" s="188"/>
      <c r="XH12" s="188"/>
      <c r="XI12" s="188"/>
      <c r="XJ12" s="188"/>
      <c r="XK12" s="188"/>
      <c r="XL12" s="188"/>
      <c r="XM12" s="188"/>
      <c r="XN12" s="188"/>
      <c r="XO12" s="188"/>
      <c r="XP12" s="188"/>
      <c r="XQ12" s="188"/>
      <c r="XR12" s="188"/>
      <c r="XS12" s="188"/>
      <c r="XT12" s="188"/>
      <c r="XU12" s="188"/>
      <c r="XV12" s="188"/>
      <c r="XW12" s="188"/>
      <c r="XX12" s="188"/>
      <c r="XY12" s="188"/>
      <c r="XZ12" s="188"/>
      <c r="YA12" s="188"/>
      <c r="YB12" s="188"/>
      <c r="YC12" s="188"/>
      <c r="YD12" s="188"/>
      <c r="YE12" s="188"/>
      <c r="YF12" s="188"/>
      <c r="YG12" s="188"/>
      <c r="YH12" s="188"/>
      <c r="YI12" s="188"/>
      <c r="YJ12" s="188"/>
      <c r="YK12" s="188"/>
      <c r="YL12" s="188"/>
      <c r="YM12" s="188"/>
      <c r="YN12" s="188"/>
      <c r="YO12" s="188"/>
      <c r="YP12" s="188"/>
      <c r="YQ12" s="188"/>
      <c r="YR12" s="188"/>
      <c r="YS12" s="188"/>
      <c r="YT12" s="188"/>
      <c r="YU12" s="188"/>
      <c r="YV12" s="188"/>
      <c r="YW12" s="188"/>
      <c r="YX12" s="188"/>
      <c r="YY12" s="188"/>
      <c r="YZ12" s="188"/>
      <c r="ZA12" s="188"/>
      <c r="ZB12" s="188"/>
      <c r="ZC12" s="188"/>
      <c r="ZD12" s="188"/>
      <c r="ZE12" s="188"/>
      <c r="ZF12" s="188"/>
      <c r="ZG12" s="188"/>
      <c r="ZH12" s="188"/>
      <c r="ZI12" s="188"/>
      <c r="ZJ12" s="188"/>
      <c r="ZK12" s="188"/>
      <c r="ZL12" s="188"/>
      <c r="ZM12" s="188"/>
      <c r="ZN12" s="188"/>
      <c r="ZO12" s="188"/>
      <c r="ZP12" s="188"/>
      <c r="ZQ12" s="188"/>
      <c r="ZR12" s="188"/>
      <c r="ZS12" s="188"/>
      <c r="ZT12" s="188"/>
      <c r="ZU12" s="188"/>
      <c r="ZV12" s="188"/>
      <c r="ZW12" s="188"/>
      <c r="ZX12" s="188"/>
      <c r="ZY12" s="188"/>
      <c r="ZZ12" s="188"/>
      <c r="AAA12" s="188"/>
      <c r="AAB12" s="188"/>
      <c r="AAC12" s="188"/>
      <c r="AAD12" s="188"/>
      <c r="AAE12" s="188"/>
      <c r="AAF12" s="188"/>
      <c r="AAG12" s="188"/>
      <c r="AAH12" s="188"/>
      <c r="AAI12" s="188"/>
      <c r="AAJ12" s="188"/>
      <c r="AAK12" s="188"/>
      <c r="AAL12" s="188"/>
      <c r="AAM12" s="188"/>
      <c r="AAN12" s="188"/>
      <c r="AAO12" s="188"/>
      <c r="AAP12" s="188"/>
      <c r="AAQ12" s="188"/>
      <c r="AAR12" s="188"/>
      <c r="AAS12" s="188"/>
      <c r="AAT12" s="188"/>
      <c r="AAU12" s="188"/>
      <c r="AAV12" s="188"/>
      <c r="AAW12" s="188"/>
      <c r="AAX12" s="188"/>
      <c r="AAY12" s="188"/>
      <c r="AAZ12" s="188"/>
      <c r="ABA12" s="188"/>
      <c r="ABB12" s="188"/>
      <c r="ABC12" s="188"/>
      <c r="ABD12" s="188"/>
      <c r="ABE12" s="188"/>
      <c r="ABF12" s="188"/>
      <c r="ABG12" s="188"/>
      <c r="ABH12" s="188"/>
      <c r="ABI12" s="188"/>
      <c r="ABJ12" s="188"/>
      <c r="ABK12" s="188"/>
      <c r="ABL12" s="188"/>
      <c r="ABM12" s="188"/>
      <c r="ABN12" s="188"/>
      <c r="ABO12" s="188"/>
      <c r="ABP12" s="188"/>
      <c r="ABQ12" s="188"/>
      <c r="ABR12" s="188"/>
      <c r="ABS12" s="188"/>
      <c r="ABT12" s="188"/>
      <c r="ABU12" s="188"/>
      <c r="ABV12" s="188"/>
      <c r="ABW12" s="188"/>
      <c r="ABX12" s="188"/>
      <c r="ABY12" s="188"/>
      <c r="ABZ12" s="188"/>
      <c r="ACA12" s="188"/>
      <c r="ACB12" s="188"/>
      <c r="ACC12" s="188"/>
      <c r="ACD12" s="188"/>
      <c r="ACE12" s="188"/>
      <c r="ACF12" s="188"/>
      <c r="ACG12" s="188"/>
      <c r="ACH12" s="188"/>
      <c r="ACI12" s="188"/>
      <c r="ACJ12" s="188"/>
      <c r="ACK12" s="188"/>
      <c r="ACL12" s="188"/>
      <c r="ACM12" s="188"/>
      <c r="ACN12" s="188"/>
      <c r="ACO12" s="188"/>
      <c r="ACP12" s="188"/>
      <c r="ACQ12" s="188"/>
      <c r="ACR12" s="188"/>
      <c r="ACS12" s="188"/>
      <c r="ACT12" s="188"/>
      <c r="ACU12" s="188"/>
      <c r="ACV12" s="188"/>
      <c r="ACW12" s="188"/>
      <c r="ACX12" s="188"/>
      <c r="ACY12" s="188"/>
      <c r="ACZ12" s="188"/>
      <c r="ADA12" s="188"/>
      <c r="ADB12" s="188"/>
      <c r="ADC12" s="188"/>
      <c r="ADD12" s="188"/>
      <c r="ADE12" s="188"/>
      <c r="ADF12" s="188"/>
      <c r="ADG12" s="188"/>
      <c r="ADH12" s="188"/>
      <c r="ADI12" s="188"/>
      <c r="ADJ12" s="188"/>
      <c r="ADK12" s="188"/>
      <c r="ADL12" s="188"/>
      <c r="ADM12" s="188"/>
      <c r="ADN12" s="188"/>
      <c r="ADO12" s="188"/>
      <c r="ADP12" s="188"/>
      <c r="ADQ12" s="188"/>
      <c r="ADR12" s="188"/>
      <c r="ADS12" s="188"/>
      <c r="ADT12" s="188"/>
      <c r="ADU12" s="188"/>
      <c r="ADV12" s="188"/>
      <c r="ADW12" s="188"/>
      <c r="ADX12" s="188"/>
      <c r="ADY12" s="188"/>
      <c r="ADZ12" s="188"/>
      <c r="AEA12" s="188"/>
      <c r="AEB12" s="188"/>
      <c r="AEC12" s="188"/>
      <c r="AED12" s="188"/>
      <c r="AEE12" s="188"/>
      <c r="AEF12" s="188"/>
      <c r="AEG12" s="188"/>
      <c r="AEH12" s="188"/>
      <c r="AEI12" s="188"/>
      <c r="AEJ12" s="188"/>
      <c r="AEK12" s="188"/>
      <c r="AEL12" s="188"/>
      <c r="AEM12" s="188"/>
      <c r="AEN12" s="188"/>
      <c r="AEO12" s="188"/>
      <c r="AEP12" s="188"/>
      <c r="AEQ12" s="188"/>
      <c r="AER12" s="188"/>
      <c r="AES12" s="188"/>
      <c r="AET12" s="188"/>
      <c r="AEU12" s="188"/>
      <c r="AEV12" s="188"/>
      <c r="AEW12" s="188"/>
      <c r="AEX12" s="188"/>
      <c r="AEY12" s="188"/>
      <c r="AEZ12" s="188"/>
      <c r="AFA12" s="188"/>
      <c r="AFB12" s="188"/>
      <c r="AFC12" s="188"/>
      <c r="AFD12" s="188"/>
      <c r="AFE12" s="188"/>
      <c r="AFF12" s="188"/>
      <c r="AFG12" s="188"/>
      <c r="AFH12" s="188"/>
      <c r="AFI12" s="188"/>
      <c r="AFJ12" s="188"/>
      <c r="AFK12" s="188"/>
      <c r="AFL12" s="188"/>
      <c r="AFM12" s="188"/>
      <c r="AFN12" s="188"/>
      <c r="AFO12" s="188"/>
      <c r="AFP12" s="188"/>
      <c r="AFQ12" s="188"/>
      <c r="AFR12" s="188"/>
      <c r="AFS12" s="188"/>
      <c r="AFT12" s="188"/>
      <c r="AFU12" s="188"/>
      <c r="AFV12" s="188"/>
      <c r="AFW12" s="188"/>
      <c r="AFX12" s="188"/>
      <c r="AFY12" s="188"/>
      <c r="AFZ12" s="188"/>
      <c r="AGA12" s="188"/>
      <c r="AGB12" s="188"/>
      <c r="AGC12" s="188"/>
      <c r="AGD12" s="188"/>
      <c r="AGE12" s="188"/>
      <c r="AGF12" s="188"/>
      <c r="AGG12" s="188"/>
      <c r="AGH12" s="188"/>
      <c r="AGI12" s="188"/>
      <c r="AGJ12" s="188"/>
      <c r="AGK12" s="188"/>
      <c r="AGL12" s="188"/>
      <c r="AGM12" s="188"/>
      <c r="AGN12" s="188"/>
      <c r="AGO12" s="188"/>
      <c r="AGP12" s="188"/>
      <c r="AGQ12" s="188"/>
      <c r="AGR12" s="188"/>
      <c r="AGS12" s="188"/>
      <c r="AGT12" s="188"/>
      <c r="AGU12" s="188"/>
      <c r="AGV12" s="188"/>
      <c r="AGW12" s="188"/>
      <c r="AGX12" s="188"/>
      <c r="AGY12" s="188"/>
      <c r="AGZ12" s="188"/>
      <c r="AHA12" s="188"/>
      <c r="AHB12" s="188"/>
      <c r="AHC12" s="188"/>
      <c r="AHD12" s="188"/>
      <c r="AHE12" s="188"/>
      <c r="AHF12" s="188"/>
      <c r="AHG12" s="188"/>
      <c r="AHH12" s="188"/>
      <c r="AHI12" s="188"/>
      <c r="AHJ12" s="188"/>
      <c r="AHK12" s="188"/>
      <c r="AHL12" s="188"/>
      <c r="AHM12" s="188"/>
      <c r="AHN12" s="188"/>
      <c r="AHO12" s="188"/>
      <c r="AHP12" s="188"/>
      <c r="AHQ12" s="188"/>
      <c r="AHR12" s="188"/>
      <c r="AHS12" s="188"/>
      <c r="AHT12" s="188"/>
      <c r="AHU12" s="188"/>
      <c r="AHV12" s="188"/>
      <c r="AHW12" s="188"/>
      <c r="AHX12" s="188"/>
      <c r="AHY12" s="188"/>
      <c r="AHZ12" s="188"/>
      <c r="AIA12" s="188"/>
      <c r="AIB12" s="188"/>
      <c r="AIC12" s="188"/>
      <c r="AID12" s="188"/>
      <c r="AIE12" s="188"/>
      <c r="AIF12" s="188"/>
      <c r="AIG12" s="188"/>
      <c r="AIH12" s="188"/>
      <c r="AII12" s="188"/>
      <c r="AIJ12" s="188"/>
      <c r="AIK12" s="188"/>
      <c r="AIL12" s="188"/>
      <c r="AIM12" s="188"/>
      <c r="AIN12" s="188"/>
      <c r="AIO12" s="188"/>
      <c r="AIP12" s="188"/>
      <c r="AIQ12" s="188"/>
      <c r="AIR12" s="188"/>
      <c r="AIS12" s="188"/>
      <c r="AIT12" s="188"/>
      <c r="AIU12" s="188"/>
      <c r="AIV12" s="188"/>
      <c r="AIW12" s="188"/>
      <c r="AIX12" s="188"/>
      <c r="AIY12" s="188"/>
      <c r="AIZ12" s="188"/>
      <c r="AJA12" s="188"/>
      <c r="AJB12" s="188"/>
      <c r="AJC12" s="188"/>
      <c r="AJD12" s="188"/>
      <c r="AJE12" s="188"/>
      <c r="AJF12" s="188"/>
      <c r="AJG12" s="188"/>
      <c r="AJH12" s="188"/>
      <c r="AJI12" s="188"/>
      <c r="AJJ12" s="188"/>
      <c r="AJK12" s="188"/>
      <c r="AJL12" s="188"/>
      <c r="AJM12" s="188"/>
      <c r="AJN12" s="188"/>
      <c r="AJO12" s="188"/>
      <c r="AJP12" s="188"/>
      <c r="AJQ12" s="188"/>
      <c r="AJR12" s="188"/>
      <c r="AJS12" s="188"/>
      <c r="AJT12" s="188"/>
      <c r="AJU12" s="188"/>
      <c r="AJV12" s="188"/>
      <c r="AJW12" s="188"/>
      <c r="AJX12" s="188"/>
      <c r="AJY12" s="188"/>
      <c r="AJZ12" s="188"/>
      <c r="AKA12" s="188"/>
      <c r="AKB12" s="188"/>
      <c r="AKC12" s="188"/>
      <c r="AKD12" s="188"/>
      <c r="AKE12" s="188"/>
      <c r="AKF12" s="188"/>
      <c r="AKG12" s="188"/>
      <c r="AKH12" s="188"/>
      <c r="AKI12" s="188"/>
      <c r="AKJ12" s="188"/>
      <c r="AKK12" s="188"/>
      <c r="AKL12" s="188"/>
      <c r="AKM12" s="188"/>
      <c r="AKN12" s="188"/>
      <c r="AKO12" s="188"/>
      <c r="AKP12" s="188"/>
      <c r="AKQ12" s="188"/>
      <c r="AKR12" s="188"/>
      <c r="AKS12" s="188"/>
      <c r="AKT12" s="188"/>
      <c r="AKU12" s="188"/>
      <c r="AKV12" s="188"/>
      <c r="AKW12" s="188"/>
      <c r="AKX12" s="188"/>
      <c r="AKY12" s="188"/>
      <c r="AKZ12" s="188"/>
      <c r="ALA12" s="188"/>
      <c r="ALB12" s="188"/>
      <c r="ALC12" s="188"/>
      <c r="ALD12" s="188"/>
      <c r="ALE12" s="188"/>
      <c r="ALF12" s="188"/>
      <c r="ALG12" s="188"/>
      <c r="ALH12" s="188"/>
      <c r="ALI12" s="188"/>
      <c r="ALJ12" s="188"/>
      <c r="ALK12" s="188"/>
      <c r="ALL12" s="188"/>
      <c r="ALM12" s="188"/>
      <c r="ALN12" s="188"/>
      <c r="ALO12" s="188"/>
      <c r="ALP12" s="188"/>
      <c r="ALQ12" s="188"/>
      <c r="ALR12" s="188"/>
      <c r="ALS12" s="188"/>
      <c r="ALT12" s="188"/>
      <c r="ALU12" s="188"/>
      <c r="ALV12" s="188"/>
      <c r="ALW12" s="188"/>
      <c r="ALX12" s="188"/>
      <c r="ALY12" s="188"/>
      <c r="ALZ12" s="188"/>
      <c r="AMA12" s="188"/>
      <c r="AMB12" s="188"/>
      <c r="AMC12" s="188"/>
      <c r="AMD12" s="188"/>
      <c r="AME12" s="188"/>
      <c r="AMF12" s="188"/>
      <c r="AMG12" s="188"/>
      <c r="AMH12" s="188"/>
      <c r="AMI12" s="188"/>
      <c r="AMJ12" s="188"/>
      <c r="AMK12" s="188"/>
      <c r="AML12" s="188"/>
      <c r="AMM12" s="188"/>
      <c r="AMN12" s="188"/>
      <c r="AMO12" s="188"/>
      <c r="AMP12" s="188"/>
      <c r="AMQ12" s="188"/>
      <c r="AMR12" s="188"/>
      <c r="AMS12" s="188"/>
      <c r="AMT12" s="188"/>
      <c r="AMU12" s="188"/>
      <c r="AMV12" s="188"/>
      <c r="AMW12" s="188"/>
      <c r="AMX12" s="188"/>
      <c r="AMY12" s="188"/>
      <c r="AMZ12" s="188"/>
      <c r="ANA12" s="188"/>
      <c r="ANB12" s="188"/>
      <c r="ANC12" s="188"/>
      <c r="AND12" s="188"/>
      <c r="ANE12" s="188"/>
      <c r="ANF12" s="188"/>
      <c r="ANG12" s="188"/>
      <c r="ANH12" s="188"/>
      <c r="ANI12" s="188"/>
      <c r="ANJ12" s="188"/>
      <c r="ANK12" s="188"/>
      <c r="ANL12" s="188"/>
      <c r="ANM12" s="188"/>
      <c r="ANN12" s="188"/>
      <c r="ANO12" s="188"/>
      <c r="ANP12" s="188"/>
      <c r="ANQ12" s="188"/>
      <c r="ANR12" s="188"/>
      <c r="ANS12" s="188"/>
      <c r="ANT12" s="188"/>
      <c r="ANU12" s="188"/>
      <c r="ANV12" s="188"/>
      <c r="ANW12" s="188"/>
      <c r="ANX12" s="188"/>
      <c r="ANY12" s="188"/>
      <c r="ANZ12" s="188"/>
      <c r="AOA12" s="188"/>
      <c r="AOB12" s="188"/>
      <c r="AOC12" s="188"/>
      <c r="AOD12" s="188"/>
      <c r="AOE12" s="188"/>
      <c r="AOF12" s="188"/>
      <c r="AOG12" s="188"/>
      <c r="AOH12" s="188"/>
      <c r="AOI12" s="188"/>
      <c r="AOJ12" s="188"/>
      <c r="AOK12" s="188"/>
      <c r="AOL12" s="188"/>
      <c r="AOM12" s="188"/>
      <c r="AON12" s="188"/>
      <c r="AOO12" s="188"/>
      <c r="AOP12" s="188"/>
      <c r="AOQ12" s="188"/>
      <c r="AOR12" s="188"/>
      <c r="AOS12" s="188"/>
      <c r="AOT12" s="188"/>
      <c r="AOU12" s="188"/>
      <c r="AOV12" s="188"/>
      <c r="AOW12" s="188"/>
      <c r="AOX12" s="188"/>
      <c r="AOY12" s="188"/>
      <c r="AOZ12" s="188"/>
      <c r="APA12" s="188"/>
      <c r="APB12" s="188"/>
      <c r="APC12" s="188"/>
      <c r="APD12" s="188"/>
      <c r="APE12" s="188"/>
      <c r="APF12" s="188"/>
      <c r="APG12" s="188"/>
      <c r="APH12" s="188"/>
      <c r="API12" s="188"/>
      <c r="APJ12" s="188"/>
      <c r="APK12" s="188"/>
      <c r="APL12" s="188"/>
      <c r="APM12" s="188"/>
      <c r="APN12" s="188"/>
      <c r="APO12" s="188"/>
      <c r="APP12" s="188"/>
      <c r="APQ12" s="188"/>
      <c r="APR12" s="188"/>
      <c r="APS12" s="188"/>
      <c r="APT12" s="188"/>
      <c r="APU12" s="188"/>
      <c r="APV12" s="188"/>
      <c r="APW12" s="188"/>
      <c r="APX12" s="188"/>
      <c r="APY12" s="188"/>
      <c r="APZ12" s="188"/>
      <c r="AQA12" s="188"/>
      <c r="AQB12" s="188"/>
      <c r="AQC12" s="188"/>
      <c r="AQD12" s="188"/>
      <c r="AQE12" s="188"/>
      <c r="AQF12" s="188"/>
      <c r="AQG12" s="188"/>
      <c r="AQH12" s="188"/>
      <c r="AQI12" s="188"/>
      <c r="AQJ12" s="188"/>
      <c r="AQK12" s="188"/>
      <c r="AQL12" s="188"/>
      <c r="AQM12" s="188"/>
      <c r="AQN12" s="188"/>
      <c r="AQO12" s="188"/>
      <c r="AQP12" s="188"/>
      <c r="AQQ12" s="188"/>
      <c r="AQR12" s="188"/>
      <c r="AQS12" s="188"/>
      <c r="AQT12" s="188"/>
      <c r="AQU12" s="188"/>
      <c r="AQV12" s="188"/>
      <c r="AQW12" s="188"/>
      <c r="AQX12" s="188"/>
      <c r="AQY12" s="188"/>
      <c r="AQZ12" s="188"/>
      <c r="ARA12" s="188"/>
      <c r="ARB12" s="188"/>
      <c r="ARC12" s="188"/>
      <c r="ARD12" s="188"/>
      <c r="ARE12" s="188"/>
      <c r="ARF12" s="188"/>
      <c r="ARG12" s="188"/>
      <c r="ARH12" s="188"/>
      <c r="ARI12" s="188"/>
      <c r="ARJ12" s="188"/>
      <c r="ARK12" s="188"/>
      <c r="ARL12" s="188"/>
      <c r="ARM12" s="188"/>
      <c r="ARN12" s="188"/>
      <c r="ARO12" s="188"/>
      <c r="ARP12" s="188"/>
      <c r="ARQ12" s="188"/>
      <c r="ARR12" s="188"/>
      <c r="ARS12" s="188"/>
      <c r="ART12" s="188"/>
      <c r="ARU12" s="188"/>
      <c r="ARV12" s="188"/>
      <c r="ARW12" s="188"/>
      <c r="ARX12" s="188"/>
      <c r="ARY12" s="188"/>
      <c r="ARZ12" s="188"/>
      <c r="ASA12" s="188"/>
      <c r="ASB12" s="188"/>
      <c r="ASC12" s="188"/>
      <c r="ASD12" s="188"/>
      <c r="ASE12" s="188"/>
      <c r="ASF12" s="188"/>
      <c r="ASG12" s="188"/>
      <c r="ASH12" s="188"/>
      <c r="ASI12" s="188"/>
      <c r="ASJ12" s="188"/>
      <c r="ASK12" s="188"/>
      <c r="ASL12" s="188"/>
      <c r="ASM12" s="188"/>
      <c r="ASN12" s="188"/>
      <c r="ASO12" s="188"/>
      <c r="ASP12" s="188"/>
      <c r="ASQ12" s="188"/>
      <c r="ASR12" s="188"/>
      <c r="ASS12" s="188"/>
      <c r="AST12" s="188"/>
      <c r="ASU12" s="188"/>
      <c r="ASV12" s="188"/>
      <c r="ASW12" s="188"/>
      <c r="ASX12" s="188"/>
      <c r="ASY12" s="188"/>
      <c r="ASZ12" s="188"/>
      <c r="ATA12" s="188"/>
      <c r="ATB12" s="188"/>
      <c r="ATC12" s="188"/>
      <c r="ATD12" s="188"/>
      <c r="ATE12" s="188"/>
      <c r="ATF12" s="188"/>
      <c r="ATG12" s="188"/>
      <c r="ATH12" s="188"/>
      <c r="ATI12" s="188"/>
      <c r="ATJ12" s="188"/>
      <c r="ATK12" s="188"/>
      <c r="ATL12" s="188"/>
      <c r="ATM12" s="188"/>
      <c r="ATN12" s="188"/>
      <c r="ATO12" s="188"/>
      <c r="ATP12" s="188"/>
      <c r="ATQ12" s="188"/>
      <c r="ATR12" s="188"/>
      <c r="ATS12" s="188"/>
      <c r="ATT12" s="188"/>
      <c r="ATU12" s="188"/>
      <c r="ATV12" s="188"/>
      <c r="ATW12" s="188"/>
      <c r="ATX12" s="188"/>
      <c r="ATY12" s="188"/>
      <c r="ATZ12" s="188"/>
      <c r="AUA12" s="188"/>
      <c r="AUB12" s="188"/>
      <c r="AUC12" s="188"/>
      <c r="AUD12" s="188"/>
      <c r="AUE12" s="188"/>
      <c r="AUF12" s="188"/>
      <c r="AUG12" s="188"/>
      <c r="AUH12" s="188"/>
      <c r="AUI12" s="188"/>
      <c r="AUJ12" s="188"/>
      <c r="AUK12" s="188"/>
      <c r="AUL12" s="188"/>
      <c r="AUM12" s="188"/>
      <c r="AUN12" s="188"/>
      <c r="AUO12" s="188"/>
      <c r="AUP12" s="188"/>
      <c r="AUQ12" s="188"/>
      <c r="AUR12" s="188"/>
      <c r="AUS12" s="188"/>
      <c r="AUT12" s="188"/>
      <c r="AUU12" s="188"/>
      <c r="AUV12" s="188"/>
      <c r="AUW12" s="188"/>
      <c r="AUX12" s="188"/>
      <c r="AUY12" s="188"/>
      <c r="AUZ12" s="188"/>
      <c r="AVA12" s="188"/>
      <c r="AVB12" s="188"/>
      <c r="AVC12" s="188"/>
      <c r="AVD12" s="188"/>
      <c r="AVE12" s="188"/>
      <c r="AVF12" s="188"/>
      <c r="AVG12" s="188"/>
      <c r="AVH12" s="188"/>
      <c r="AVI12" s="188"/>
      <c r="AVJ12" s="188"/>
      <c r="AVK12" s="188"/>
      <c r="AVL12" s="188"/>
      <c r="AVM12" s="188"/>
      <c r="AVN12" s="188"/>
      <c r="AVO12" s="188"/>
      <c r="AVP12" s="188"/>
      <c r="AVQ12" s="188"/>
      <c r="AVR12" s="188"/>
      <c r="AVS12" s="188"/>
      <c r="AVT12" s="188"/>
      <c r="AVU12" s="188"/>
      <c r="AVV12" s="188"/>
      <c r="AVW12" s="188"/>
      <c r="AVX12" s="188"/>
      <c r="AVY12" s="188"/>
      <c r="AVZ12" s="188"/>
      <c r="AWA12" s="188"/>
      <c r="AWB12" s="188"/>
      <c r="AWC12" s="188"/>
      <c r="AWD12" s="188"/>
      <c r="AWE12" s="188"/>
      <c r="AWF12" s="188"/>
      <c r="AWG12" s="188"/>
      <c r="AWH12" s="188"/>
      <c r="AWI12" s="188"/>
      <c r="AWJ12" s="188"/>
      <c r="AWK12" s="188"/>
      <c r="AWL12" s="188"/>
      <c r="AWM12" s="188"/>
      <c r="AWN12" s="188"/>
      <c r="AWO12" s="188"/>
      <c r="AWP12" s="188"/>
      <c r="AWQ12" s="188"/>
      <c r="AWR12" s="188"/>
      <c r="AWS12" s="188"/>
      <c r="AWT12" s="188"/>
      <c r="AWU12" s="188"/>
      <c r="AWV12" s="188"/>
      <c r="AWW12" s="188"/>
      <c r="AWX12" s="188"/>
      <c r="AWY12" s="188"/>
      <c r="AWZ12" s="188"/>
      <c r="AXA12" s="188"/>
      <c r="AXB12" s="188"/>
      <c r="AXC12" s="188"/>
      <c r="AXD12" s="188"/>
      <c r="AXE12" s="188"/>
      <c r="AXF12" s="188"/>
      <c r="AXG12" s="188"/>
      <c r="AXH12" s="188"/>
      <c r="AXI12" s="188"/>
      <c r="AXJ12" s="188"/>
      <c r="AXK12" s="188"/>
      <c r="AXL12" s="188"/>
      <c r="AXM12" s="188"/>
      <c r="AXN12" s="188"/>
      <c r="AXO12" s="188"/>
      <c r="AXP12" s="188"/>
      <c r="AXQ12" s="188"/>
      <c r="AXR12" s="188"/>
      <c r="AXS12" s="188"/>
      <c r="AXT12" s="188"/>
      <c r="AXU12" s="188"/>
      <c r="AXV12" s="188"/>
      <c r="AXW12" s="188"/>
      <c r="AXX12" s="188"/>
      <c r="AXY12" s="188"/>
      <c r="AXZ12" s="188"/>
      <c r="AYA12" s="188"/>
      <c r="AYB12" s="188"/>
      <c r="AYC12" s="188"/>
      <c r="AYD12" s="188"/>
      <c r="AYE12" s="188"/>
      <c r="AYF12" s="188"/>
      <c r="AYG12" s="188"/>
      <c r="AYH12" s="188"/>
      <c r="AYI12" s="188"/>
      <c r="AYJ12" s="188"/>
      <c r="AYK12" s="188"/>
      <c r="AYL12" s="188"/>
      <c r="AYM12" s="188"/>
      <c r="AYN12" s="188"/>
      <c r="AYO12" s="188"/>
      <c r="AYP12" s="188"/>
      <c r="AYQ12" s="188"/>
      <c r="AYR12" s="188"/>
      <c r="AYS12" s="188"/>
      <c r="AYT12" s="188"/>
      <c r="AYU12" s="188"/>
      <c r="AYV12" s="188"/>
      <c r="AYW12" s="188"/>
      <c r="AYX12" s="188"/>
      <c r="AYY12" s="188"/>
      <c r="AYZ12" s="188"/>
      <c r="AZA12" s="188"/>
      <c r="AZB12" s="188"/>
      <c r="AZC12" s="188"/>
      <c r="AZD12" s="188"/>
      <c r="AZE12" s="188"/>
      <c r="AZF12" s="188"/>
      <c r="AZG12" s="188"/>
      <c r="AZH12" s="188"/>
      <c r="AZI12" s="188"/>
      <c r="AZJ12" s="188"/>
      <c r="AZK12" s="188"/>
      <c r="AZL12" s="188"/>
      <c r="AZM12" s="188"/>
      <c r="AZN12" s="188"/>
      <c r="AZO12" s="188"/>
      <c r="AZP12" s="188"/>
      <c r="AZQ12" s="188"/>
      <c r="AZR12" s="188"/>
      <c r="AZS12" s="188"/>
      <c r="AZT12" s="188"/>
      <c r="AZU12" s="188"/>
      <c r="AZV12" s="188"/>
      <c r="AZW12" s="188"/>
      <c r="AZX12" s="188"/>
      <c r="AZY12" s="188"/>
      <c r="AZZ12" s="188"/>
      <c r="BAA12" s="188"/>
      <c r="BAB12" s="188"/>
      <c r="BAC12" s="188"/>
      <c r="BAD12" s="188"/>
      <c r="BAE12" s="188"/>
      <c r="BAF12" s="188"/>
      <c r="BAG12" s="188"/>
      <c r="BAH12" s="188"/>
      <c r="BAI12" s="188"/>
      <c r="BAJ12" s="188"/>
      <c r="BAK12" s="188"/>
      <c r="BAL12" s="188"/>
      <c r="BAM12" s="188"/>
      <c r="BAN12" s="188"/>
      <c r="BAO12" s="188"/>
      <c r="BAP12" s="188"/>
      <c r="BAQ12" s="188"/>
      <c r="BAR12" s="188"/>
      <c r="BAS12" s="188"/>
      <c r="BAT12" s="188"/>
      <c r="BAU12" s="188"/>
      <c r="BAV12" s="188"/>
      <c r="BAW12" s="188"/>
      <c r="BAX12" s="188"/>
      <c r="BAY12" s="188"/>
      <c r="BAZ12" s="188"/>
      <c r="BBA12" s="188"/>
      <c r="BBB12" s="188"/>
      <c r="BBC12" s="188"/>
      <c r="BBD12" s="188"/>
      <c r="BBE12" s="188"/>
      <c r="BBF12" s="188"/>
      <c r="BBG12" s="188"/>
      <c r="BBH12" s="188"/>
      <c r="BBI12" s="188"/>
      <c r="BBJ12" s="188"/>
      <c r="BBK12" s="188"/>
      <c r="BBL12" s="188"/>
      <c r="BBM12" s="188"/>
      <c r="BBN12" s="188"/>
      <c r="BBO12" s="188"/>
      <c r="BBP12" s="188"/>
      <c r="BBQ12" s="188"/>
      <c r="BBR12" s="188"/>
      <c r="BBS12" s="188"/>
      <c r="BBT12" s="188"/>
      <c r="BBU12" s="188"/>
      <c r="BBV12" s="188"/>
      <c r="BBW12" s="188"/>
      <c r="BBX12" s="188"/>
      <c r="BBY12" s="188"/>
      <c r="BBZ12" s="188"/>
      <c r="BCA12" s="188"/>
      <c r="BCB12" s="188"/>
      <c r="BCC12" s="188"/>
      <c r="BCD12" s="188"/>
      <c r="BCE12" s="188"/>
      <c r="BCF12" s="188"/>
      <c r="BCG12" s="188"/>
      <c r="BCH12" s="188"/>
      <c r="BCI12" s="188"/>
      <c r="BCJ12" s="188"/>
      <c r="BCK12" s="188"/>
      <c r="BCL12" s="188"/>
      <c r="BCM12" s="188"/>
      <c r="BCN12" s="188"/>
      <c r="BCO12" s="188"/>
      <c r="BCP12" s="188"/>
      <c r="BCQ12" s="188"/>
      <c r="BCR12" s="188"/>
      <c r="BCS12" s="188"/>
      <c r="BCT12" s="188"/>
      <c r="BCU12" s="188"/>
      <c r="BCV12" s="188"/>
      <c r="BCW12" s="188"/>
      <c r="BCX12" s="188"/>
      <c r="BCY12" s="188"/>
      <c r="BCZ12" s="188"/>
      <c r="BDA12" s="188"/>
      <c r="BDB12" s="188"/>
      <c r="BDC12" s="188"/>
      <c r="BDD12" s="188"/>
      <c r="BDE12" s="188"/>
      <c r="BDF12" s="188"/>
      <c r="BDG12" s="188"/>
      <c r="BDH12" s="188"/>
      <c r="BDI12" s="188"/>
      <c r="BDJ12" s="188"/>
      <c r="BDK12" s="188"/>
      <c r="BDL12" s="188"/>
      <c r="BDM12" s="188"/>
      <c r="BDN12" s="188"/>
      <c r="BDO12" s="188"/>
      <c r="BDP12" s="188"/>
      <c r="BDQ12" s="188"/>
      <c r="BDR12" s="188"/>
      <c r="BDS12" s="188"/>
      <c r="BDT12" s="188"/>
      <c r="BDU12" s="188"/>
      <c r="BDV12" s="188"/>
      <c r="BDW12" s="188"/>
      <c r="BDX12" s="188"/>
      <c r="BDY12" s="188"/>
      <c r="BDZ12" s="188"/>
      <c r="BEA12" s="188"/>
      <c r="BEB12" s="188"/>
      <c r="BEC12" s="188"/>
      <c r="BED12" s="188"/>
      <c r="BEE12" s="188"/>
      <c r="BEF12" s="188"/>
      <c r="BEG12" s="188"/>
      <c r="BEH12" s="188"/>
      <c r="BEI12" s="188"/>
      <c r="BEJ12" s="188"/>
      <c r="BEK12" s="188"/>
      <c r="BEL12" s="188"/>
      <c r="BEM12" s="188"/>
      <c r="BEN12" s="188"/>
      <c r="BEO12" s="188"/>
      <c r="BEP12" s="188"/>
      <c r="BEQ12" s="188"/>
      <c r="BER12" s="188"/>
      <c r="BES12" s="188"/>
      <c r="BET12" s="188"/>
      <c r="BEU12" s="188"/>
      <c r="BEV12" s="188"/>
      <c r="BEW12" s="188"/>
      <c r="BEX12" s="188"/>
      <c r="BEY12" s="188"/>
      <c r="BEZ12" s="188"/>
      <c r="BFA12" s="188"/>
      <c r="BFB12" s="188"/>
      <c r="BFC12" s="188"/>
      <c r="BFD12" s="188"/>
      <c r="BFE12" s="188"/>
      <c r="BFF12" s="188"/>
      <c r="BFG12" s="188"/>
      <c r="BFH12" s="188"/>
      <c r="BFI12" s="188"/>
      <c r="BFJ12" s="188"/>
      <c r="BFK12" s="188"/>
      <c r="BFL12" s="188"/>
      <c r="BFM12" s="188"/>
      <c r="BFN12" s="188"/>
      <c r="BFO12" s="188"/>
      <c r="BFP12" s="188"/>
      <c r="BFQ12" s="188"/>
      <c r="BFR12" s="188"/>
      <c r="BFS12" s="188"/>
      <c r="BFT12" s="188"/>
      <c r="BFU12" s="188"/>
      <c r="BFV12" s="188"/>
      <c r="BFW12" s="188"/>
      <c r="BFX12" s="188"/>
      <c r="BFY12" s="188"/>
      <c r="BFZ12" s="188"/>
      <c r="BGA12" s="188"/>
      <c r="BGB12" s="188"/>
      <c r="BGC12" s="188"/>
      <c r="BGD12" s="188"/>
      <c r="BGE12" s="188"/>
      <c r="BGF12" s="188"/>
      <c r="BGG12" s="188"/>
      <c r="BGH12" s="188"/>
      <c r="BGI12" s="188"/>
      <c r="BGJ12" s="188"/>
      <c r="BGK12" s="188"/>
      <c r="BGL12" s="188"/>
      <c r="BGM12" s="188"/>
      <c r="BGN12" s="188"/>
      <c r="BGO12" s="188"/>
      <c r="BGP12" s="188"/>
      <c r="BGQ12" s="188"/>
      <c r="BGR12" s="188"/>
      <c r="BGS12" s="188"/>
      <c r="BGT12" s="188"/>
      <c r="BGU12" s="188"/>
      <c r="BGV12" s="188"/>
      <c r="BGW12" s="188"/>
      <c r="BGX12" s="188"/>
      <c r="BGY12" s="188"/>
      <c r="BGZ12" s="188"/>
      <c r="BHA12" s="188"/>
      <c r="BHB12" s="188"/>
      <c r="BHC12" s="188"/>
      <c r="BHD12" s="188"/>
      <c r="BHE12" s="188"/>
      <c r="BHF12" s="188"/>
      <c r="BHG12" s="188"/>
      <c r="BHH12" s="188"/>
      <c r="BHI12" s="188"/>
      <c r="BHJ12" s="188"/>
      <c r="BHK12" s="188"/>
      <c r="BHL12" s="188"/>
      <c r="BHM12" s="188"/>
      <c r="BHN12" s="188"/>
      <c r="BHO12" s="188"/>
      <c r="BHP12" s="188"/>
      <c r="BHQ12" s="188"/>
      <c r="BHR12" s="188"/>
      <c r="BHS12" s="188"/>
      <c r="BHT12" s="188"/>
      <c r="BHU12" s="188"/>
      <c r="BHV12" s="188"/>
      <c r="BHW12" s="188"/>
      <c r="BHX12" s="188"/>
      <c r="BHY12" s="188"/>
      <c r="BHZ12" s="188"/>
      <c r="BIA12" s="188"/>
      <c r="BIB12" s="188"/>
      <c r="BIC12" s="188"/>
      <c r="BID12" s="188"/>
      <c r="BIE12" s="188"/>
      <c r="BIF12" s="188"/>
      <c r="BIG12" s="188"/>
      <c r="BIH12" s="188"/>
      <c r="BII12" s="188"/>
      <c r="BIJ12" s="188"/>
      <c r="BIK12" s="188"/>
      <c r="BIL12" s="188"/>
      <c r="BIM12" s="188"/>
      <c r="BIN12" s="188"/>
      <c r="BIO12" s="188"/>
      <c r="BIP12" s="188"/>
      <c r="BIQ12" s="188"/>
      <c r="BIR12" s="188"/>
      <c r="BIS12" s="188"/>
      <c r="BIT12" s="188"/>
      <c r="BIU12" s="188"/>
      <c r="BIV12" s="188"/>
      <c r="BIW12" s="188"/>
      <c r="BIX12" s="188"/>
      <c r="BIY12" s="188"/>
      <c r="BIZ12" s="188"/>
      <c r="BJA12" s="188"/>
      <c r="BJB12" s="188"/>
      <c r="BJC12" s="188"/>
      <c r="BJD12" s="188"/>
      <c r="BJE12" s="188"/>
      <c r="BJF12" s="188"/>
      <c r="BJG12" s="188"/>
      <c r="BJH12" s="188"/>
      <c r="BJI12" s="188"/>
      <c r="BJJ12" s="188"/>
      <c r="BJK12" s="188"/>
      <c r="BJL12" s="188"/>
      <c r="BJM12" s="188"/>
      <c r="BJN12" s="188"/>
      <c r="BJO12" s="188"/>
      <c r="BJP12" s="188"/>
      <c r="BJQ12" s="188"/>
      <c r="BJR12" s="188"/>
      <c r="BJS12" s="188"/>
      <c r="BJT12" s="188"/>
      <c r="BJU12" s="188"/>
      <c r="BJV12" s="188"/>
      <c r="BJW12" s="188"/>
      <c r="BJX12" s="188"/>
      <c r="BJY12" s="188"/>
      <c r="BJZ12" s="188"/>
      <c r="BKA12" s="188"/>
      <c r="BKB12" s="188"/>
      <c r="BKC12" s="188"/>
      <c r="BKD12" s="188"/>
      <c r="BKE12" s="188"/>
      <c r="BKF12" s="188"/>
      <c r="BKG12" s="188"/>
      <c r="BKH12" s="188"/>
      <c r="BKI12" s="188"/>
      <c r="BKJ12" s="188"/>
      <c r="BKK12" s="188"/>
      <c r="BKL12" s="188"/>
      <c r="BKM12" s="188"/>
      <c r="BKN12" s="188"/>
      <c r="BKO12" s="188"/>
      <c r="BKP12" s="188"/>
      <c r="BKQ12" s="188"/>
      <c r="BKR12" s="188"/>
      <c r="BKS12" s="188"/>
      <c r="BKT12" s="188"/>
      <c r="BKU12" s="188"/>
      <c r="BKV12" s="188"/>
      <c r="BKW12" s="188"/>
      <c r="BKX12" s="188"/>
      <c r="BKY12" s="188"/>
      <c r="BKZ12" s="188"/>
      <c r="BLA12" s="188"/>
      <c r="BLB12" s="188"/>
      <c r="BLC12" s="188"/>
      <c r="BLD12" s="188"/>
      <c r="BLE12" s="188"/>
      <c r="BLF12" s="188"/>
      <c r="BLG12" s="188"/>
      <c r="BLH12" s="188"/>
      <c r="BLI12" s="188"/>
      <c r="BLJ12" s="188"/>
      <c r="BLK12" s="188"/>
      <c r="BLL12" s="188"/>
      <c r="BLM12" s="188"/>
      <c r="BLN12" s="188"/>
      <c r="BLO12" s="188"/>
      <c r="BLP12" s="188"/>
      <c r="BLQ12" s="188"/>
      <c r="BLR12" s="188"/>
      <c r="BLS12" s="188"/>
      <c r="BLT12" s="188"/>
      <c r="BLU12" s="188"/>
      <c r="BLV12" s="188"/>
      <c r="BLW12" s="188"/>
      <c r="BLX12" s="188"/>
      <c r="BLY12" s="188"/>
      <c r="BLZ12" s="188"/>
      <c r="BMA12" s="188"/>
      <c r="BMB12" s="188"/>
      <c r="BMC12" s="188"/>
      <c r="BMD12" s="188"/>
      <c r="BME12" s="188"/>
      <c r="BMF12" s="188"/>
      <c r="BMG12" s="188"/>
      <c r="BMH12" s="188"/>
      <c r="BMI12" s="188"/>
      <c r="BMJ12" s="188"/>
      <c r="BMK12" s="188"/>
      <c r="BML12" s="188"/>
      <c r="BMM12" s="188"/>
      <c r="BMN12" s="188"/>
      <c r="BMO12" s="188"/>
      <c r="BMP12" s="188"/>
      <c r="BMQ12" s="188"/>
      <c r="BMR12" s="188"/>
      <c r="BMS12" s="188"/>
      <c r="BMT12" s="188"/>
      <c r="BMU12" s="188"/>
      <c r="BMV12" s="188"/>
      <c r="BMW12" s="188"/>
      <c r="BMX12" s="188"/>
      <c r="BMY12" s="188"/>
      <c r="BMZ12" s="188"/>
      <c r="BNA12" s="188"/>
      <c r="BNB12" s="188"/>
      <c r="BNC12" s="188"/>
      <c r="BND12" s="188"/>
      <c r="BNE12" s="188"/>
      <c r="BNF12" s="188"/>
      <c r="BNG12" s="188"/>
      <c r="BNH12" s="188"/>
      <c r="BNI12" s="188"/>
      <c r="BNJ12" s="188"/>
      <c r="BNK12" s="188"/>
      <c r="BNL12" s="188"/>
      <c r="BNM12" s="188"/>
      <c r="BNN12" s="188"/>
      <c r="BNO12" s="188"/>
      <c r="BNP12" s="188"/>
      <c r="BNQ12" s="188"/>
      <c r="BNR12" s="188"/>
      <c r="BNS12" s="188"/>
      <c r="BNT12" s="188"/>
      <c r="BNU12" s="188"/>
      <c r="BNV12" s="188"/>
      <c r="BNW12" s="188"/>
      <c r="BNX12" s="188"/>
      <c r="BNY12" s="188"/>
      <c r="BNZ12" s="188"/>
      <c r="BOA12" s="188"/>
      <c r="BOB12" s="188"/>
      <c r="BOC12" s="188"/>
      <c r="BOD12" s="188"/>
      <c r="BOE12" s="188"/>
      <c r="BOF12" s="188"/>
      <c r="BOG12" s="188"/>
      <c r="BOH12" s="188"/>
      <c r="BOI12" s="188"/>
      <c r="BOJ12" s="188"/>
      <c r="BOK12" s="188"/>
      <c r="BOL12" s="188"/>
      <c r="BOM12" s="188"/>
      <c r="BON12" s="188"/>
      <c r="BOO12" s="188"/>
      <c r="BOP12" s="188"/>
      <c r="BOQ12" s="188"/>
      <c r="BOR12" s="188"/>
      <c r="BOS12" s="188"/>
      <c r="BOT12" s="188"/>
      <c r="BOU12" s="188"/>
      <c r="BOV12" s="188"/>
      <c r="BOW12" s="188"/>
      <c r="BOX12" s="188"/>
      <c r="BOY12" s="188"/>
      <c r="BOZ12" s="188"/>
      <c r="BPA12" s="188"/>
      <c r="BPB12" s="188"/>
      <c r="BPC12" s="188"/>
      <c r="BPD12" s="188"/>
      <c r="BPE12" s="188"/>
      <c r="BPF12" s="188"/>
      <c r="BPG12" s="188"/>
      <c r="BPH12" s="188"/>
      <c r="BPI12" s="188"/>
      <c r="BPJ12" s="188"/>
      <c r="BPK12" s="188"/>
      <c r="BPL12" s="188"/>
      <c r="BPM12" s="188"/>
      <c r="BPN12" s="188"/>
      <c r="BPO12" s="188"/>
      <c r="BPP12" s="188"/>
      <c r="BPQ12" s="188"/>
      <c r="BPR12" s="188"/>
      <c r="BPS12" s="188"/>
      <c r="BPT12" s="188"/>
      <c r="BPU12" s="188"/>
      <c r="BPV12" s="188"/>
      <c r="BPW12" s="188"/>
      <c r="BPX12" s="188"/>
      <c r="BPY12" s="188"/>
      <c r="BPZ12" s="188"/>
      <c r="BQA12" s="188"/>
      <c r="BQB12" s="188"/>
      <c r="BQC12" s="188"/>
      <c r="BQD12" s="188"/>
      <c r="BQE12" s="188"/>
      <c r="BQF12" s="188"/>
      <c r="BQG12" s="188"/>
      <c r="BQH12" s="188"/>
      <c r="BQI12" s="188"/>
      <c r="BQJ12" s="188"/>
      <c r="BQK12" s="188"/>
      <c r="BQL12" s="188"/>
      <c r="BQM12" s="188"/>
      <c r="BQN12" s="188"/>
      <c r="BQO12" s="188"/>
      <c r="BQP12" s="188"/>
      <c r="BQQ12" s="188"/>
      <c r="BQR12" s="188"/>
      <c r="BQS12" s="188"/>
      <c r="BQT12" s="188"/>
      <c r="BQU12" s="188"/>
      <c r="BQV12" s="188"/>
      <c r="BQW12" s="188"/>
      <c r="BQX12" s="188"/>
      <c r="BQY12" s="188"/>
      <c r="BQZ12" s="188"/>
      <c r="BRA12" s="188"/>
      <c r="BRB12" s="188"/>
      <c r="BRC12" s="188"/>
      <c r="BRD12" s="188"/>
      <c r="BRE12" s="188"/>
      <c r="BRF12" s="188"/>
      <c r="BRG12" s="188"/>
      <c r="BRH12" s="188"/>
      <c r="BRI12" s="188"/>
      <c r="BRJ12" s="188"/>
      <c r="BRK12" s="188"/>
      <c r="BRL12" s="188"/>
      <c r="BRM12" s="188"/>
      <c r="BRN12" s="188"/>
      <c r="BRO12" s="188"/>
      <c r="BRP12" s="188"/>
      <c r="BRQ12" s="188"/>
      <c r="BRR12" s="188"/>
      <c r="BRS12" s="188"/>
      <c r="BRT12" s="188"/>
      <c r="BRU12" s="188"/>
      <c r="BRV12" s="188"/>
      <c r="BRW12" s="188"/>
      <c r="BRX12" s="188"/>
      <c r="BRY12" s="188"/>
      <c r="BRZ12" s="188"/>
      <c r="BSA12" s="188"/>
      <c r="BSB12" s="188"/>
      <c r="BSC12" s="188"/>
      <c r="BSD12" s="188"/>
      <c r="BSE12" s="188"/>
      <c r="BSF12" s="188"/>
      <c r="BSG12" s="188"/>
      <c r="BSH12" s="188"/>
      <c r="BSI12" s="188"/>
      <c r="BSJ12" s="188"/>
      <c r="BSK12" s="188"/>
      <c r="BSL12" s="188"/>
      <c r="BSM12" s="188"/>
      <c r="BSN12" s="188"/>
      <c r="BSO12" s="188"/>
      <c r="BSP12" s="188"/>
      <c r="BSQ12" s="188"/>
      <c r="BSR12" s="188"/>
      <c r="BSS12" s="188"/>
      <c r="BST12" s="188"/>
      <c r="BSU12" s="188"/>
      <c r="BSV12" s="188"/>
      <c r="BSW12" s="188"/>
      <c r="BSX12" s="188"/>
      <c r="BSY12" s="188"/>
      <c r="BSZ12" s="188"/>
      <c r="BTA12" s="188"/>
      <c r="BTB12" s="188"/>
      <c r="BTC12" s="188"/>
      <c r="BTD12" s="188"/>
      <c r="BTE12" s="188"/>
      <c r="BTF12" s="188"/>
      <c r="BTG12" s="188"/>
      <c r="BTH12" s="188"/>
      <c r="BTI12" s="188"/>
      <c r="BTJ12" s="188"/>
      <c r="BTK12" s="188"/>
      <c r="BTL12" s="188"/>
      <c r="BTM12" s="188"/>
      <c r="BTN12" s="188"/>
      <c r="BTO12" s="188"/>
      <c r="BTP12" s="188"/>
      <c r="BTQ12" s="188"/>
      <c r="BTR12" s="188"/>
      <c r="BTS12" s="188"/>
      <c r="BTT12" s="188"/>
      <c r="BTU12" s="188"/>
      <c r="BTV12" s="188"/>
      <c r="BTW12" s="188"/>
      <c r="BTX12" s="188"/>
      <c r="BTY12" s="188"/>
      <c r="BTZ12" s="188"/>
      <c r="BUA12" s="188"/>
      <c r="BUB12" s="188"/>
      <c r="BUC12" s="188"/>
      <c r="BUD12" s="188"/>
      <c r="BUE12" s="188"/>
      <c r="BUF12" s="188"/>
      <c r="BUG12" s="188"/>
      <c r="BUH12" s="188"/>
      <c r="BUI12" s="188"/>
      <c r="BUJ12" s="188"/>
      <c r="BUK12" s="188"/>
      <c r="BUL12" s="188"/>
      <c r="BUM12" s="188"/>
      <c r="BUN12" s="188"/>
      <c r="BUO12" s="188"/>
      <c r="BUP12" s="188"/>
      <c r="BUQ12" s="188"/>
      <c r="BUR12" s="188"/>
      <c r="BUS12" s="188"/>
      <c r="BUT12" s="188"/>
      <c r="BUU12" s="188"/>
      <c r="BUV12" s="188"/>
      <c r="BUW12" s="188"/>
      <c r="BUX12" s="188"/>
      <c r="BUY12" s="188"/>
      <c r="BUZ12" s="188"/>
      <c r="BVA12" s="188"/>
      <c r="BVB12" s="188"/>
      <c r="BVC12" s="188"/>
      <c r="BVD12" s="188"/>
      <c r="BVE12" s="188"/>
      <c r="BVF12" s="188"/>
      <c r="BVG12" s="188"/>
      <c r="BVH12" s="188"/>
      <c r="BVI12" s="188"/>
      <c r="BVJ12" s="188"/>
      <c r="BVK12" s="188"/>
      <c r="BVL12" s="188"/>
      <c r="BVM12" s="188"/>
      <c r="BVN12" s="188"/>
      <c r="BVO12" s="188"/>
      <c r="BVP12" s="188"/>
      <c r="BVQ12" s="188"/>
      <c r="BVR12" s="188"/>
      <c r="BVS12" s="188"/>
      <c r="BVT12" s="188"/>
      <c r="BVU12" s="188"/>
      <c r="BVV12" s="188"/>
      <c r="BVW12" s="188"/>
      <c r="BVX12" s="188"/>
      <c r="BVY12" s="188"/>
      <c r="BVZ12" s="188"/>
      <c r="BWA12" s="188"/>
      <c r="BWB12" s="188"/>
      <c r="BWC12" s="188"/>
      <c r="BWD12" s="188"/>
      <c r="BWE12" s="188"/>
      <c r="BWF12" s="188"/>
      <c r="BWG12" s="188"/>
      <c r="BWH12" s="188"/>
      <c r="BWI12" s="188"/>
      <c r="BWJ12" s="188"/>
      <c r="BWK12" s="188"/>
      <c r="BWL12" s="188"/>
      <c r="BWM12" s="188"/>
      <c r="BWN12" s="188"/>
      <c r="BWO12" s="188"/>
      <c r="BWP12" s="188"/>
      <c r="BWQ12" s="188"/>
      <c r="BWR12" s="188"/>
      <c r="BWS12" s="188"/>
      <c r="BWT12" s="188"/>
      <c r="BWU12" s="188"/>
      <c r="BWV12" s="188"/>
      <c r="BWW12" s="188"/>
      <c r="BWX12" s="188"/>
      <c r="BWY12" s="188"/>
      <c r="BWZ12" s="188"/>
      <c r="BXA12" s="188"/>
      <c r="BXB12" s="188"/>
      <c r="BXC12" s="188"/>
      <c r="BXD12" s="188"/>
      <c r="BXE12" s="188"/>
      <c r="BXF12" s="188"/>
      <c r="BXG12" s="188"/>
      <c r="BXH12" s="188"/>
      <c r="BXI12" s="188"/>
      <c r="BXJ12" s="188"/>
      <c r="BXK12" s="188"/>
      <c r="BXL12" s="188"/>
      <c r="BXM12" s="188"/>
      <c r="BXN12" s="188"/>
      <c r="BXO12" s="188"/>
      <c r="BXP12" s="188"/>
      <c r="BXQ12" s="188"/>
      <c r="BXR12" s="188"/>
      <c r="BXS12" s="188"/>
      <c r="BXT12" s="188"/>
      <c r="BXU12" s="188"/>
      <c r="BXV12" s="188"/>
      <c r="BXW12" s="188"/>
      <c r="BXX12" s="188"/>
      <c r="BXY12" s="188"/>
      <c r="BXZ12" s="188"/>
      <c r="BYA12" s="188"/>
      <c r="BYB12" s="188"/>
      <c r="BYC12" s="188"/>
      <c r="BYD12" s="188"/>
      <c r="BYE12" s="188"/>
      <c r="BYF12" s="188"/>
      <c r="BYG12" s="188"/>
      <c r="BYH12" s="188"/>
      <c r="BYI12" s="188"/>
      <c r="BYJ12" s="188"/>
      <c r="BYK12" s="188"/>
      <c r="BYL12" s="188"/>
      <c r="BYM12" s="188"/>
      <c r="BYN12" s="188"/>
      <c r="BYO12" s="188"/>
      <c r="BYP12" s="188"/>
      <c r="BYQ12" s="188"/>
      <c r="BYR12" s="188"/>
      <c r="BYS12" s="188"/>
      <c r="BYT12" s="188"/>
      <c r="BYU12" s="188"/>
      <c r="BYV12" s="188"/>
      <c r="BYW12" s="188"/>
      <c r="BYX12" s="188"/>
      <c r="BYY12" s="188"/>
      <c r="BYZ12" s="188"/>
      <c r="BZA12" s="188"/>
      <c r="BZB12" s="188"/>
      <c r="BZC12" s="188"/>
      <c r="BZD12" s="188"/>
      <c r="BZE12" s="188"/>
      <c r="BZF12" s="188"/>
      <c r="BZG12" s="188"/>
      <c r="BZH12" s="188"/>
      <c r="BZI12" s="188"/>
      <c r="BZJ12" s="188"/>
      <c r="BZK12" s="188"/>
      <c r="BZL12" s="188"/>
      <c r="BZM12" s="188"/>
      <c r="BZN12" s="188"/>
      <c r="BZO12" s="188"/>
      <c r="BZP12" s="188"/>
      <c r="BZQ12" s="188"/>
      <c r="BZR12" s="188"/>
      <c r="BZS12" s="188"/>
      <c r="BZT12" s="188"/>
      <c r="BZU12" s="188"/>
      <c r="BZV12" s="188"/>
      <c r="BZW12" s="188"/>
      <c r="BZX12" s="188"/>
      <c r="BZY12" s="188"/>
      <c r="BZZ12" s="188"/>
      <c r="CAA12" s="188"/>
      <c r="CAB12" s="188"/>
      <c r="CAC12" s="188"/>
      <c r="CAD12" s="188"/>
      <c r="CAE12" s="188"/>
      <c r="CAF12" s="188"/>
      <c r="CAG12" s="188"/>
      <c r="CAH12" s="188"/>
      <c r="CAI12" s="188"/>
      <c r="CAJ12" s="188"/>
      <c r="CAK12" s="188"/>
      <c r="CAL12" s="188"/>
      <c r="CAM12" s="188"/>
      <c r="CAN12" s="188"/>
      <c r="CAO12" s="188"/>
      <c r="CAP12" s="188"/>
      <c r="CAQ12" s="188"/>
      <c r="CAR12" s="188"/>
      <c r="CAS12" s="188"/>
      <c r="CAT12" s="188"/>
      <c r="CAU12" s="188"/>
      <c r="CAV12" s="188"/>
      <c r="CAW12" s="188"/>
      <c r="CAX12" s="188"/>
      <c r="CAY12" s="188"/>
      <c r="CAZ12" s="188"/>
      <c r="CBA12" s="188"/>
      <c r="CBB12" s="188"/>
      <c r="CBC12" s="188"/>
      <c r="CBD12" s="188"/>
      <c r="CBE12" s="188"/>
      <c r="CBF12" s="188"/>
      <c r="CBG12" s="188"/>
      <c r="CBH12" s="188"/>
      <c r="CBI12" s="188"/>
      <c r="CBJ12" s="188"/>
      <c r="CBK12" s="188"/>
      <c r="CBL12" s="188"/>
      <c r="CBM12" s="188"/>
      <c r="CBN12" s="188"/>
      <c r="CBO12" s="188"/>
      <c r="CBP12" s="188"/>
      <c r="CBQ12" s="188"/>
      <c r="CBR12" s="188"/>
      <c r="CBS12" s="188"/>
      <c r="CBT12" s="188"/>
      <c r="CBU12" s="188"/>
      <c r="CBV12" s="188"/>
      <c r="CBW12" s="188"/>
      <c r="CBX12" s="188"/>
      <c r="CBY12" s="188"/>
      <c r="CBZ12" s="188"/>
      <c r="CCA12" s="188"/>
      <c r="CCB12" s="188"/>
      <c r="CCC12" s="188"/>
      <c r="CCD12" s="188"/>
      <c r="CCE12" s="188"/>
      <c r="CCF12" s="188"/>
      <c r="CCG12" s="188"/>
      <c r="CCH12" s="188"/>
      <c r="CCI12" s="188"/>
      <c r="CCJ12" s="188"/>
      <c r="CCK12" s="188"/>
      <c r="CCL12" s="188"/>
      <c r="CCM12" s="188"/>
      <c r="CCN12" s="188"/>
      <c r="CCO12" s="188"/>
      <c r="CCP12" s="188"/>
      <c r="CCQ12" s="188"/>
      <c r="CCR12" s="188"/>
      <c r="CCS12" s="188"/>
      <c r="CCT12" s="188"/>
      <c r="CCU12" s="188"/>
      <c r="CCV12" s="188"/>
      <c r="CCW12" s="188"/>
      <c r="CCX12" s="188"/>
      <c r="CCY12" s="188"/>
      <c r="CCZ12" s="188"/>
      <c r="CDA12" s="188"/>
      <c r="CDB12" s="188"/>
      <c r="CDC12" s="188"/>
      <c r="CDD12" s="188"/>
      <c r="CDE12" s="188"/>
      <c r="CDF12" s="188"/>
      <c r="CDG12" s="188"/>
      <c r="CDH12" s="188"/>
      <c r="CDI12" s="188"/>
      <c r="CDJ12" s="188"/>
      <c r="CDK12" s="188"/>
      <c r="CDL12" s="188"/>
      <c r="CDM12" s="188"/>
      <c r="CDN12" s="188"/>
      <c r="CDO12" s="188"/>
      <c r="CDP12" s="188"/>
      <c r="CDQ12" s="188"/>
      <c r="CDR12" s="188"/>
      <c r="CDS12" s="188"/>
      <c r="CDT12" s="188"/>
      <c r="CDU12" s="188"/>
      <c r="CDV12" s="188"/>
      <c r="CDW12" s="188"/>
      <c r="CDX12" s="188"/>
      <c r="CDY12" s="188"/>
      <c r="CDZ12" s="188"/>
      <c r="CEA12" s="188"/>
      <c r="CEB12" s="188"/>
      <c r="CEC12" s="188"/>
      <c r="CED12" s="188"/>
      <c r="CEE12" s="188"/>
      <c r="CEF12" s="188"/>
      <c r="CEG12" s="188"/>
      <c r="CEH12" s="188"/>
      <c r="CEI12" s="188"/>
      <c r="CEJ12" s="188"/>
      <c r="CEK12" s="188"/>
      <c r="CEL12" s="188"/>
      <c r="CEM12" s="188"/>
      <c r="CEN12" s="188"/>
      <c r="CEO12" s="188"/>
      <c r="CEP12" s="188"/>
      <c r="CEQ12" s="188"/>
      <c r="CER12" s="188"/>
      <c r="CES12" s="188"/>
      <c r="CET12" s="188"/>
      <c r="CEU12" s="188"/>
      <c r="CEV12" s="188"/>
      <c r="CEW12" s="188"/>
      <c r="CEX12" s="188"/>
      <c r="CEY12" s="188"/>
      <c r="CEZ12" s="188"/>
      <c r="CFA12" s="188"/>
      <c r="CFB12" s="188"/>
      <c r="CFC12" s="188"/>
      <c r="CFD12" s="188"/>
      <c r="CFE12" s="188"/>
      <c r="CFF12" s="188"/>
      <c r="CFG12" s="188"/>
      <c r="CFH12" s="188"/>
      <c r="CFI12" s="188"/>
      <c r="CFJ12" s="188"/>
      <c r="CFK12" s="188"/>
      <c r="CFL12" s="188"/>
      <c r="CFM12" s="188"/>
      <c r="CFN12" s="188"/>
      <c r="CFO12" s="188"/>
      <c r="CFP12" s="188"/>
      <c r="CFQ12" s="188"/>
      <c r="CFR12" s="188"/>
      <c r="CFS12" s="188"/>
      <c r="CFT12" s="188"/>
      <c r="CFU12" s="188"/>
      <c r="CFV12" s="188"/>
      <c r="CFW12" s="188"/>
      <c r="CFX12" s="188"/>
      <c r="CFY12" s="188"/>
      <c r="CFZ12" s="188"/>
      <c r="CGA12" s="188"/>
      <c r="CGB12" s="188"/>
      <c r="CGC12" s="188"/>
      <c r="CGD12" s="188"/>
      <c r="CGE12" s="188"/>
      <c r="CGF12" s="188"/>
      <c r="CGG12" s="188"/>
      <c r="CGH12" s="188"/>
      <c r="CGI12" s="188"/>
      <c r="CGJ12" s="188"/>
      <c r="CGK12" s="188"/>
      <c r="CGL12" s="188"/>
      <c r="CGM12" s="188"/>
      <c r="CGN12" s="188"/>
      <c r="CGO12" s="188"/>
      <c r="CGP12" s="188"/>
      <c r="CGQ12" s="188"/>
      <c r="CGR12" s="188"/>
      <c r="CGS12" s="188"/>
      <c r="CGT12" s="188"/>
      <c r="CGU12" s="188"/>
      <c r="CGV12" s="188"/>
      <c r="CGW12" s="188"/>
      <c r="CGX12" s="188"/>
      <c r="CGY12" s="188"/>
      <c r="CGZ12" s="188"/>
      <c r="CHA12" s="188"/>
      <c r="CHB12" s="188"/>
      <c r="CHC12" s="188"/>
      <c r="CHD12" s="188"/>
      <c r="CHE12" s="188"/>
      <c r="CHF12" s="188"/>
      <c r="CHG12" s="188"/>
      <c r="CHH12" s="188"/>
      <c r="CHI12" s="188"/>
      <c r="CHJ12" s="188"/>
      <c r="CHK12" s="188"/>
      <c r="CHL12" s="188"/>
      <c r="CHM12" s="188"/>
      <c r="CHN12" s="188"/>
      <c r="CHO12" s="188"/>
      <c r="CHP12" s="188"/>
      <c r="CHQ12" s="188"/>
      <c r="CHR12" s="188"/>
      <c r="CHS12" s="188"/>
      <c r="CHT12" s="188"/>
      <c r="CHU12" s="188"/>
      <c r="CHV12" s="188"/>
      <c r="CHW12" s="188"/>
      <c r="CHX12" s="188"/>
      <c r="CHY12" s="188"/>
      <c r="CHZ12" s="188"/>
      <c r="CIA12" s="188"/>
      <c r="CIB12" s="188"/>
      <c r="CIC12" s="188"/>
      <c r="CID12" s="188"/>
      <c r="CIE12" s="188"/>
      <c r="CIF12" s="188"/>
      <c r="CIG12" s="188"/>
      <c r="CIH12" s="188"/>
      <c r="CII12" s="188"/>
      <c r="CIJ12" s="188"/>
      <c r="CIK12" s="188"/>
      <c r="CIL12" s="188"/>
      <c r="CIM12" s="188"/>
      <c r="CIN12" s="188"/>
      <c r="CIO12" s="188"/>
      <c r="CIP12" s="188"/>
      <c r="CIQ12" s="188"/>
      <c r="CIR12" s="188"/>
      <c r="CIS12" s="188"/>
      <c r="CIT12" s="188"/>
      <c r="CIU12" s="188"/>
      <c r="CIV12" s="188"/>
      <c r="CIW12" s="188"/>
      <c r="CIX12" s="188"/>
      <c r="CIY12" s="188"/>
      <c r="CIZ12" s="188"/>
      <c r="CJA12" s="188"/>
      <c r="CJB12" s="188"/>
      <c r="CJC12" s="188"/>
      <c r="CJD12" s="188"/>
      <c r="CJE12" s="188"/>
      <c r="CJF12" s="188"/>
      <c r="CJG12" s="188"/>
      <c r="CJH12" s="188"/>
      <c r="CJI12" s="188"/>
      <c r="CJJ12" s="188"/>
      <c r="CJK12" s="188"/>
      <c r="CJL12" s="188"/>
      <c r="CJM12" s="188"/>
      <c r="CJN12" s="188"/>
      <c r="CJO12" s="188"/>
      <c r="CJP12" s="188"/>
      <c r="CJQ12" s="188"/>
      <c r="CJR12" s="188"/>
      <c r="CJS12" s="188"/>
      <c r="CJT12" s="188"/>
      <c r="CJU12" s="188"/>
      <c r="CJV12" s="188"/>
      <c r="CJW12" s="188"/>
      <c r="CJX12" s="188"/>
      <c r="CJY12" s="188"/>
      <c r="CJZ12" s="188"/>
      <c r="CKA12" s="188"/>
      <c r="CKB12" s="188"/>
      <c r="CKC12" s="188"/>
      <c r="CKD12" s="188"/>
      <c r="CKE12" s="188"/>
      <c r="CKF12" s="188"/>
      <c r="CKG12" s="188"/>
      <c r="CKH12" s="188"/>
      <c r="CKI12" s="188"/>
      <c r="CKJ12" s="188"/>
      <c r="CKK12" s="188"/>
      <c r="CKL12" s="188"/>
      <c r="CKM12" s="188"/>
      <c r="CKN12" s="188"/>
      <c r="CKO12" s="188"/>
      <c r="CKP12" s="188"/>
      <c r="CKQ12" s="188"/>
      <c r="CKR12" s="188"/>
      <c r="CKS12" s="188"/>
      <c r="CKT12" s="188"/>
      <c r="CKU12" s="188"/>
      <c r="CKV12" s="188"/>
      <c r="CKW12" s="188"/>
      <c r="CKX12" s="188"/>
      <c r="CKY12" s="188"/>
      <c r="CKZ12" s="188"/>
      <c r="CLA12" s="188"/>
      <c r="CLB12" s="188"/>
      <c r="CLC12" s="188"/>
      <c r="CLD12" s="188"/>
      <c r="CLE12" s="188"/>
      <c r="CLF12" s="188"/>
      <c r="CLG12" s="188"/>
      <c r="CLH12" s="188"/>
      <c r="CLI12" s="188"/>
      <c r="CLJ12" s="188"/>
      <c r="CLK12" s="188"/>
      <c r="CLL12" s="188"/>
      <c r="CLM12" s="188"/>
      <c r="CLN12" s="188"/>
      <c r="CLO12" s="188"/>
      <c r="CLP12" s="188"/>
      <c r="CLQ12" s="188"/>
      <c r="CLR12" s="188"/>
      <c r="CLS12" s="188"/>
      <c r="CLT12" s="188"/>
      <c r="CLU12" s="188"/>
      <c r="CLV12" s="188"/>
      <c r="CLW12" s="188"/>
      <c r="CLX12" s="188"/>
      <c r="CLY12" s="188"/>
      <c r="CLZ12" s="188"/>
      <c r="CMA12" s="188"/>
      <c r="CMB12" s="188"/>
      <c r="CMC12" s="188"/>
      <c r="CMD12" s="188"/>
      <c r="CME12" s="188"/>
      <c r="CMF12" s="188"/>
      <c r="CMG12" s="188"/>
      <c r="CMH12" s="188"/>
      <c r="CMI12" s="188"/>
      <c r="CMJ12" s="188"/>
      <c r="CMK12" s="188"/>
      <c r="CML12" s="188"/>
      <c r="CMM12" s="188"/>
      <c r="CMN12" s="188"/>
      <c r="CMO12" s="188"/>
      <c r="CMP12" s="188"/>
      <c r="CMQ12" s="188"/>
      <c r="CMR12" s="188"/>
      <c r="CMS12" s="188"/>
      <c r="CMT12" s="188"/>
      <c r="CMU12" s="188"/>
      <c r="CMV12" s="188"/>
      <c r="CMW12" s="188"/>
      <c r="CMX12" s="188"/>
      <c r="CMY12" s="188"/>
      <c r="CMZ12" s="188"/>
      <c r="CNA12" s="188"/>
      <c r="CNB12" s="188"/>
      <c r="CNC12" s="188"/>
      <c r="CND12" s="188"/>
      <c r="CNE12" s="188"/>
      <c r="CNF12" s="188"/>
      <c r="CNG12" s="188"/>
      <c r="CNH12" s="188"/>
      <c r="CNI12" s="188"/>
      <c r="CNJ12" s="188"/>
      <c r="CNK12" s="188"/>
      <c r="CNL12" s="188"/>
      <c r="CNM12" s="188"/>
      <c r="CNN12" s="188"/>
      <c r="CNO12" s="188"/>
      <c r="CNP12" s="188"/>
      <c r="CNQ12" s="188"/>
      <c r="CNR12" s="188"/>
      <c r="CNS12" s="188"/>
      <c r="CNT12" s="188"/>
      <c r="CNU12" s="188"/>
      <c r="CNV12" s="188"/>
      <c r="CNW12" s="188"/>
      <c r="CNX12" s="188"/>
      <c r="CNY12" s="188"/>
      <c r="CNZ12" s="188"/>
      <c r="COA12" s="188"/>
      <c r="COB12" s="188"/>
      <c r="COC12" s="188"/>
      <c r="COD12" s="188"/>
      <c r="COE12" s="188"/>
      <c r="COF12" s="188"/>
      <c r="COG12" s="188"/>
      <c r="COH12" s="188"/>
      <c r="COI12" s="188"/>
      <c r="COJ12" s="188"/>
      <c r="COK12" s="188"/>
      <c r="COL12" s="188"/>
      <c r="COM12" s="188"/>
      <c r="CON12" s="188"/>
      <c r="COO12" s="188"/>
      <c r="COP12" s="188"/>
      <c r="COQ12" s="188"/>
      <c r="COR12" s="188"/>
      <c r="COS12" s="188"/>
      <c r="COT12" s="188"/>
      <c r="COU12" s="188"/>
      <c r="COV12" s="188"/>
      <c r="COW12" s="188"/>
      <c r="COX12" s="188"/>
      <c r="COY12" s="188"/>
      <c r="COZ12" s="188"/>
      <c r="CPA12" s="188"/>
      <c r="CPB12" s="188"/>
      <c r="CPC12" s="188"/>
      <c r="CPD12" s="188"/>
      <c r="CPE12" s="188"/>
      <c r="CPF12" s="188"/>
      <c r="CPG12" s="188"/>
      <c r="CPH12" s="188"/>
      <c r="CPI12" s="188"/>
      <c r="CPJ12" s="188"/>
      <c r="CPK12" s="188"/>
      <c r="CPL12" s="188"/>
      <c r="CPM12" s="188"/>
      <c r="CPN12" s="188"/>
      <c r="CPO12" s="188"/>
      <c r="CPP12" s="188"/>
      <c r="CPQ12" s="188"/>
      <c r="CPR12" s="188"/>
      <c r="CPS12" s="188"/>
      <c r="CPT12" s="188"/>
      <c r="CPU12" s="188"/>
      <c r="CPV12" s="188"/>
      <c r="CPW12" s="188"/>
      <c r="CPX12" s="188"/>
      <c r="CPY12" s="188"/>
      <c r="CPZ12" s="188"/>
      <c r="CQA12" s="188"/>
      <c r="CQB12" s="188"/>
      <c r="CQC12" s="188"/>
      <c r="CQD12" s="188"/>
      <c r="CQE12" s="188"/>
      <c r="CQF12" s="188"/>
      <c r="CQG12" s="188"/>
      <c r="CQH12" s="188"/>
      <c r="CQI12" s="188"/>
      <c r="CQJ12" s="188"/>
      <c r="CQK12" s="188"/>
      <c r="CQL12" s="188"/>
      <c r="CQM12" s="188"/>
      <c r="CQN12" s="188"/>
      <c r="CQO12" s="188"/>
      <c r="CQP12" s="188"/>
      <c r="CQQ12" s="188"/>
      <c r="CQR12" s="188"/>
      <c r="CQS12" s="188"/>
      <c r="CQT12" s="188"/>
      <c r="CQU12" s="188"/>
      <c r="CQV12" s="188"/>
      <c r="CQW12" s="188"/>
      <c r="CQX12" s="188"/>
      <c r="CQY12" s="188"/>
      <c r="CQZ12" s="188"/>
      <c r="CRA12" s="188"/>
      <c r="CRB12" s="188"/>
      <c r="CRC12" s="188"/>
      <c r="CRD12" s="188"/>
      <c r="CRE12" s="188"/>
      <c r="CRF12" s="188"/>
      <c r="CRG12" s="188"/>
      <c r="CRH12" s="188"/>
      <c r="CRI12" s="188"/>
      <c r="CRJ12" s="188"/>
      <c r="CRK12" s="188"/>
      <c r="CRL12" s="188"/>
      <c r="CRM12" s="188"/>
      <c r="CRN12" s="188"/>
      <c r="CRO12" s="188"/>
      <c r="CRP12" s="188"/>
      <c r="CRQ12" s="188"/>
      <c r="CRR12" s="188"/>
      <c r="CRS12" s="188"/>
      <c r="CRT12" s="188"/>
      <c r="CRU12" s="188"/>
      <c r="CRV12" s="188"/>
      <c r="CRW12" s="188"/>
      <c r="CRX12" s="188"/>
      <c r="CRY12" s="188"/>
      <c r="CRZ12" s="188"/>
      <c r="CSA12" s="188"/>
      <c r="CSB12" s="188"/>
      <c r="CSC12" s="188"/>
      <c r="CSD12" s="188"/>
      <c r="CSE12" s="188"/>
      <c r="CSF12" s="188"/>
      <c r="CSG12" s="188"/>
      <c r="CSH12" s="188"/>
      <c r="CSI12" s="188"/>
      <c r="CSJ12" s="188"/>
      <c r="CSK12" s="188"/>
      <c r="CSL12" s="188"/>
      <c r="CSM12" s="188"/>
      <c r="CSN12" s="188"/>
      <c r="CSO12" s="188"/>
      <c r="CSP12" s="188"/>
      <c r="CSQ12" s="188"/>
      <c r="CSR12" s="188"/>
      <c r="CSS12" s="188"/>
      <c r="CST12" s="188"/>
      <c r="CSU12" s="188"/>
      <c r="CSV12" s="188"/>
      <c r="CSW12" s="188"/>
      <c r="CSX12" s="188"/>
      <c r="CSY12" s="188"/>
      <c r="CSZ12" s="188"/>
      <c r="CTA12" s="188"/>
      <c r="CTB12" s="188"/>
      <c r="CTC12" s="188"/>
      <c r="CTD12" s="188"/>
      <c r="CTE12" s="188"/>
      <c r="CTF12" s="188"/>
      <c r="CTG12" s="188"/>
      <c r="CTH12" s="188"/>
      <c r="CTI12" s="188"/>
      <c r="CTJ12" s="188"/>
      <c r="CTK12" s="188"/>
      <c r="CTL12" s="188"/>
      <c r="CTM12" s="188"/>
      <c r="CTN12" s="188"/>
      <c r="CTO12" s="188"/>
      <c r="CTP12" s="188"/>
      <c r="CTQ12" s="188"/>
      <c r="CTR12" s="188"/>
      <c r="CTS12" s="188"/>
      <c r="CTT12" s="188"/>
      <c r="CTU12" s="188"/>
      <c r="CTV12" s="188"/>
      <c r="CTW12" s="188"/>
      <c r="CTX12" s="188"/>
      <c r="CTY12" s="188"/>
      <c r="CTZ12" s="188"/>
      <c r="CUA12" s="188"/>
      <c r="CUB12" s="188"/>
      <c r="CUC12" s="188"/>
      <c r="CUD12" s="188"/>
      <c r="CUE12" s="188"/>
      <c r="CUF12" s="188"/>
      <c r="CUG12" s="188"/>
      <c r="CUH12" s="188"/>
      <c r="CUI12" s="188"/>
      <c r="CUJ12" s="188"/>
      <c r="CUK12" s="188"/>
      <c r="CUL12" s="188"/>
      <c r="CUM12" s="188"/>
      <c r="CUN12" s="188"/>
      <c r="CUO12" s="188"/>
      <c r="CUP12" s="188"/>
      <c r="CUQ12" s="188"/>
      <c r="CUR12" s="188"/>
      <c r="CUS12" s="188"/>
      <c r="CUT12" s="188"/>
      <c r="CUU12" s="188"/>
      <c r="CUV12" s="188"/>
      <c r="CUW12" s="188"/>
      <c r="CUX12" s="188"/>
      <c r="CUY12" s="188"/>
      <c r="CUZ12" s="188"/>
      <c r="CVA12" s="188"/>
      <c r="CVB12" s="188"/>
      <c r="CVC12" s="188"/>
      <c r="CVD12" s="188"/>
      <c r="CVE12" s="188"/>
      <c r="CVF12" s="188"/>
      <c r="CVG12" s="188"/>
      <c r="CVH12" s="188"/>
      <c r="CVI12" s="188"/>
      <c r="CVJ12" s="188"/>
      <c r="CVK12" s="188"/>
      <c r="CVL12" s="188"/>
      <c r="CVM12" s="188"/>
      <c r="CVN12" s="188"/>
      <c r="CVO12" s="188"/>
      <c r="CVP12" s="188"/>
      <c r="CVQ12" s="188"/>
      <c r="CVR12" s="188"/>
      <c r="CVS12" s="188"/>
      <c r="CVT12" s="188"/>
      <c r="CVU12" s="188"/>
      <c r="CVV12" s="188"/>
      <c r="CVW12" s="188"/>
      <c r="CVX12" s="188"/>
      <c r="CVY12" s="188"/>
      <c r="CVZ12" s="188"/>
      <c r="CWA12" s="188"/>
      <c r="CWB12" s="188"/>
      <c r="CWC12" s="188"/>
      <c r="CWD12" s="188"/>
      <c r="CWE12" s="188"/>
      <c r="CWF12" s="188"/>
      <c r="CWG12" s="188"/>
      <c r="CWH12" s="188"/>
      <c r="CWI12" s="188"/>
      <c r="CWJ12" s="188"/>
      <c r="CWK12" s="188"/>
      <c r="CWL12" s="188"/>
      <c r="CWM12" s="188"/>
      <c r="CWN12" s="188"/>
      <c r="CWO12" s="188"/>
      <c r="CWP12" s="188"/>
      <c r="CWQ12" s="188"/>
      <c r="CWR12" s="188"/>
      <c r="CWS12" s="188"/>
      <c r="CWT12" s="188"/>
      <c r="CWU12" s="188"/>
      <c r="CWV12" s="188"/>
      <c r="CWW12" s="188"/>
      <c r="CWX12" s="188"/>
      <c r="CWY12" s="188"/>
      <c r="CWZ12" s="188"/>
      <c r="CXA12" s="188"/>
      <c r="CXB12" s="188"/>
      <c r="CXC12" s="188"/>
      <c r="CXD12" s="188"/>
      <c r="CXE12" s="188"/>
      <c r="CXF12" s="188"/>
      <c r="CXG12" s="188"/>
      <c r="CXH12" s="188"/>
      <c r="CXI12" s="188"/>
      <c r="CXJ12" s="188"/>
      <c r="CXK12" s="188"/>
      <c r="CXL12" s="188"/>
      <c r="CXM12" s="188"/>
      <c r="CXN12" s="188"/>
      <c r="CXO12" s="188"/>
      <c r="CXP12" s="188"/>
      <c r="CXQ12" s="188"/>
      <c r="CXR12" s="188"/>
      <c r="CXS12" s="188"/>
      <c r="CXT12" s="188"/>
      <c r="CXU12" s="188"/>
      <c r="CXV12" s="188"/>
      <c r="CXW12" s="188"/>
      <c r="CXX12" s="188"/>
      <c r="CXY12" s="188"/>
      <c r="CXZ12" s="188"/>
      <c r="CYA12" s="188"/>
      <c r="CYB12" s="188"/>
      <c r="CYC12" s="188"/>
      <c r="CYD12" s="188"/>
      <c r="CYE12" s="188"/>
      <c r="CYF12" s="188"/>
      <c r="CYG12" s="188"/>
      <c r="CYH12" s="188"/>
      <c r="CYI12" s="188"/>
      <c r="CYJ12" s="188"/>
      <c r="CYK12" s="188"/>
      <c r="CYL12" s="188"/>
      <c r="CYM12" s="188"/>
      <c r="CYN12" s="188"/>
      <c r="CYO12" s="188"/>
      <c r="CYP12" s="188"/>
      <c r="CYQ12" s="188"/>
      <c r="CYR12" s="188"/>
      <c r="CYS12" s="188"/>
      <c r="CYT12" s="188"/>
      <c r="CYU12" s="188"/>
      <c r="CYV12" s="188"/>
      <c r="CYW12" s="188"/>
      <c r="CYX12" s="188"/>
      <c r="CYY12" s="188"/>
      <c r="CYZ12" s="188"/>
      <c r="CZA12" s="188"/>
      <c r="CZB12" s="188"/>
      <c r="CZC12" s="188"/>
      <c r="CZD12" s="188"/>
      <c r="CZE12" s="188"/>
      <c r="CZF12" s="188"/>
      <c r="CZG12" s="188"/>
      <c r="CZH12" s="188"/>
      <c r="CZI12" s="188"/>
      <c r="CZJ12" s="188"/>
      <c r="CZK12" s="188"/>
      <c r="CZL12" s="188"/>
      <c r="CZM12" s="188"/>
      <c r="CZN12" s="188"/>
      <c r="CZO12" s="188"/>
      <c r="CZP12" s="188"/>
      <c r="CZQ12" s="188"/>
      <c r="CZR12" s="188"/>
      <c r="CZS12" s="188"/>
      <c r="CZT12" s="188"/>
      <c r="CZU12" s="188"/>
      <c r="CZV12" s="188"/>
      <c r="CZW12" s="188"/>
      <c r="CZX12" s="188"/>
      <c r="CZY12" s="188"/>
      <c r="CZZ12" s="188"/>
      <c r="DAA12" s="188"/>
      <c r="DAB12" s="188"/>
      <c r="DAC12" s="188"/>
      <c r="DAD12" s="188"/>
      <c r="DAE12" s="188"/>
      <c r="DAF12" s="188"/>
      <c r="DAG12" s="188"/>
      <c r="DAH12" s="188"/>
      <c r="DAI12" s="188"/>
      <c r="DAJ12" s="188"/>
      <c r="DAK12" s="188"/>
      <c r="DAL12" s="188"/>
      <c r="DAM12" s="188"/>
      <c r="DAN12" s="188"/>
      <c r="DAO12" s="188"/>
      <c r="DAP12" s="188"/>
      <c r="DAQ12" s="188"/>
      <c r="DAR12" s="188"/>
      <c r="DAS12" s="188"/>
      <c r="DAT12" s="188"/>
      <c r="DAU12" s="188"/>
      <c r="DAV12" s="188"/>
      <c r="DAW12" s="188"/>
      <c r="DAX12" s="188"/>
      <c r="DAY12" s="188"/>
      <c r="DAZ12" s="188"/>
      <c r="DBA12" s="188"/>
      <c r="DBB12" s="188"/>
      <c r="DBC12" s="188"/>
      <c r="DBD12" s="188"/>
      <c r="DBE12" s="188"/>
      <c r="DBF12" s="188"/>
      <c r="DBG12" s="188"/>
      <c r="DBH12" s="188"/>
      <c r="DBI12" s="188"/>
      <c r="DBJ12" s="188"/>
      <c r="DBK12" s="188"/>
      <c r="DBL12" s="188"/>
      <c r="DBM12" s="188"/>
      <c r="DBN12" s="188"/>
      <c r="DBO12" s="188"/>
      <c r="DBP12" s="188"/>
      <c r="DBQ12" s="188"/>
      <c r="DBR12" s="188"/>
      <c r="DBS12" s="188"/>
      <c r="DBT12" s="188"/>
      <c r="DBU12" s="188"/>
      <c r="DBV12" s="188"/>
      <c r="DBW12" s="188"/>
      <c r="DBX12" s="188"/>
      <c r="DBY12" s="188"/>
      <c r="DBZ12" s="188"/>
      <c r="DCA12" s="188"/>
      <c r="DCB12" s="188"/>
      <c r="DCC12" s="188"/>
      <c r="DCD12" s="188"/>
      <c r="DCE12" s="188"/>
      <c r="DCF12" s="188"/>
      <c r="DCG12" s="188"/>
      <c r="DCH12" s="188"/>
      <c r="DCI12" s="188"/>
      <c r="DCJ12" s="188"/>
      <c r="DCK12" s="188"/>
      <c r="DCL12" s="188"/>
      <c r="DCM12" s="188"/>
      <c r="DCN12" s="188"/>
      <c r="DCO12" s="188"/>
      <c r="DCP12" s="188"/>
      <c r="DCQ12" s="188"/>
      <c r="DCR12" s="188"/>
      <c r="DCS12" s="188"/>
      <c r="DCT12" s="188"/>
      <c r="DCU12" s="188"/>
      <c r="DCV12" s="188"/>
      <c r="DCW12" s="188"/>
      <c r="DCX12" s="188"/>
      <c r="DCY12" s="188"/>
      <c r="DCZ12" s="188"/>
      <c r="DDA12" s="188"/>
      <c r="DDB12" s="188"/>
      <c r="DDC12" s="188"/>
      <c r="DDD12" s="188"/>
      <c r="DDE12" s="188"/>
      <c r="DDF12" s="188"/>
      <c r="DDG12" s="188"/>
      <c r="DDH12" s="188"/>
      <c r="DDI12" s="188"/>
      <c r="DDJ12" s="188"/>
      <c r="DDK12" s="188"/>
      <c r="DDL12" s="188"/>
      <c r="DDM12" s="188"/>
      <c r="DDN12" s="188"/>
      <c r="DDO12" s="188"/>
      <c r="DDP12" s="188"/>
      <c r="DDQ12" s="188"/>
      <c r="DDR12" s="188"/>
      <c r="DDS12" s="188"/>
      <c r="DDT12" s="188"/>
      <c r="DDU12" s="188"/>
      <c r="DDV12" s="188"/>
      <c r="DDW12" s="188"/>
      <c r="DDX12" s="188"/>
      <c r="DDY12" s="188"/>
      <c r="DDZ12" s="188"/>
      <c r="DEA12" s="188"/>
      <c r="DEB12" s="188"/>
      <c r="DEC12" s="188"/>
      <c r="DED12" s="188"/>
      <c r="DEE12" s="188"/>
      <c r="DEF12" s="188"/>
      <c r="DEG12" s="188"/>
      <c r="DEH12" s="188"/>
      <c r="DEI12" s="188"/>
      <c r="DEJ12" s="188"/>
      <c r="DEK12" s="188"/>
      <c r="DEL12" s="188"/>
      <c r="DEM12" s="188"/>
      <c r="DEN12" s="188"/>
      <c r="DEO12" s="188"/>
      <c r="DEP12" s="188"/>
      <c r="DEQ12" s="188"/>
      <c r="DER12" s="188"/>
      <c r="DES12" s="188"/>
      <c r="DET12" s="188"/>
      <c r="DEU12" s="188"/>
      <c r="DEV12" s="188"/>
      <c r="DEW12" s="188"/>
      <c r="DEX12" s="188"/>
      <c r="DEY12" s="188"/>
      <c r="DEZ12" s="188"/>
      <c r="DFA12" s="188"/>
      <c r="DFB12" s="188"/>
      <c r="DFC12" s="188"/>
      <c r="DFD12" s="188"/>
      <c r="DFE12" s="188"/>
      <c r="DFF12" s="188"/>
      <c r="DFG12" s="188"/>
      <c r="DFH12" s="188"/>
      <c r="DFI12" s="188"/>
      <c r="DFJ12" s="188"/>
      <c r="DFK12" s="188"/>
      <c r="DFL12" s="188"/>
      <c r="DFM12" s="188"/>
      <c r="DFN12" s="188"/>
      <c r="DFO12" s="188"/>
      <c r="DFP12" s="188"/>
      <c r="DFQ12" s="188"/>
      <c r="DFR12" s="188"/>
      <c r="DFS12" s="188"/>
      <c r="DFT12" s="188"/>
      <c r="DFU12" s="188"/>
      <c r="DFV12" s="188"/>
      <c r="DFW12" s="188"/>
      <c r="DFX12" s="188"/>
      <c r="DFY12" s="188"/>
      <c r="DFZ12" s="188"/>
      <c r="DGA12" s="188"/>
      <c r="DGB12" s="188"/>
      <c r="DGC12" s="188"/>
      <c r="DGD12" s="188"/>
      <c r="DGE12" s="188"/>
      <c r="DGF12" s="188"/>
      <c r="DGG12" s="188"/>
      <c r="DGH12" s="188"/>
      <c r="DGI12" s="188"/>
      <c r="DGJ12" s="188"/>
      <c r="DGK12" s="188"/>
      <c r="DGL12" s="188"/>
      <c r="DGM12" s="188"/>
      <c r="DGN12" s="188"/>
      <c r="DGO12" s="188"/>
      <c r="DGP12" s="188"/>
      <c r="DGQ12" s="188"/>
      <c r="DGR12" s="188"/>
      <c r="DGS12" s="188"/>
      <c r="DGT12" s="188"/>
      <c r="DGU12" s="188"/>
      <c r="DGV12" s="188"/>
      <c r="DGW12" s="188"/>
      <c r="DGX12" s="188"/>
      <c r="DGY12" s="188"/>
      <c r="DGZ12" s="188"/>
      <c r="DHA12" s="188"/>
      <c r="DHB12" s="188"/>
      <c r="DHC12" s="188"/>
      <c r="DHD12" s="188"/>
      <c r="DHE12" s="188"/>
      <c r="DHF12" s="188"/>
      <c r="DHG12" s="188"/>
      <c r="DHH12" s="188"/>
      <c r="DHI12" s="188"/>
      <c r="DHJ12" s="188"/>
      <c r="DHK12" s="188"/>
      <c r="DHL12" s="188"/>
      <c r="DHM12" s="188"/>
      <c r="DHN12" s="188"/>
      <c r="DHO12" s="188"/>
      <c r="DHP12" s="188"/>
      <c r="DHQ12" s="188"/>
      <c r="DHR12" s="188"/>
      <c r="DHS12" s="188"/>
      <c r="DHT12" s="188"/>
      <c r="DHU12" s="188"/>
      <c r="DHV12" s="188"/>
      <c r="DHW12" s="188"/>
      <c r="DHX12" s="188"/>
      <c r="DHY12" s="188"/>
      <c r="DHZ12" s="188"/>
      <c r="DIA12" s="188"/>
      <c r="DIB12" s="188"/>
      <c r="DIC12" s="188"/>
      <c r="DID12" s="188"/>
      <c r="DIE12" s="188"/>
      <c r="DIF12" s="188"/>
      <c r="DIG12" s="188"/>
      <c r="DIH12" s="188"/>
      <c r="DII12" s="188"/>
      <c r="DIJ12" s="188"/>
      <c r="DIK12" s="188"/>
      <c r="DIL12" s="188"/>
      <c r="DIM12" s="188"/>
      <c r="DIN12" s="188"/>
      <c r="DIO12" s="188"/>
      <c r="DIP12" s="188"/>
      <c r="DIQ12" s="188"/>
      <c r="DIR12" s="188"/>
      <c r="DIS12" s="188"/>
      <c r="DIT12" s="188"/>
      <c r="DIU12" s="188"/>
      <c r="DIV12" s="188"/>
      <c r="DIW12" s="188"/>
      <c r="DIX12" s="188"/>
      <c r="DIY12" s="188"/>
      <c r="DIZ12" s="188"/>
      <c r="DJA12" s="188"/>
      <c r="DJB12" s="188"/>
      <c r="DJC12" s="188"/>
      <c r="DJD12" s="188"/>
      <c r="DJE12" s="188"/>
      <c r="DJF12" s="188"/>
      <c r="DJG12" s="188"/>
      <c r="DJH12" s="188"/>
      <c r="DJI12" s="188"/>
      <c r="DJJ12" s="188"/>
      <c r="DJK12" s="188"/>
      <c r="DJL12" s="188"/>
      <c r="DJM12" s="188"/>
      <c r="DJN12" s="188"/>
      <c r="DJO12" s="188"/>
      <c r="DJP12" s="188"/>
      <c r="DJQ12" s="188"/>
      <c r="DJR12" s="188"/>
      <c r="DJS12" s="188"/>
      <c r="DJT12" s="188"/>
      <c r="DJU12" s="188"/>
      <c r="DJV12" s="188"/>
      <c r="DJW12" s="188"/>
      <c r="DJX12" s="188"/>
      <c r="DJY12" s="188"/>
      <c r="DJZ12" s="188"/>
      <c r="DKA12" s="188"/>
      <c r="DKB12" s="188"/>
      <c r="DKC12" s="188"/>
      <c r="DKD12" s="188"/>
      <c r="DKE12" s="188"/>
      <c r="DKF12" s="188"/>
      <c r="DKG12" s="188"/>
      <c r="DKH12" s="188"/>
      <c r="DKI12" s="188"/>
      <c r="DKJ12" s="188"/>
      <c r="DKK12" s="188"/>
      <c r="DKL12" s="188"/>
      <c r="DKM12" s="188"/>
      <c r="DKN12" s="188"/>
      <c r="DKO12" s="188"/>
      <c r="DKP12" s="188"/>
      <c r="DKQ12" s="188"/>
      <c r="DKR12" s="188"/>
      <c r="DKS12" s="188"/>
      <c r="DKT12" s="188"/>
      <c r="DKU12" s="188"/>
      <c r="DKV12" s="188"/>
      <c r="DKW12" s="188"/>
      <c r="DKX12" s="188"/>
      <c r="DKY12" s="188"/>
      <c r="DKZ12" s="188"/>
      <c r="DLA12" s="188"/>
      <c r="DLB12" s="188"/>
      <c r="DLC12" s="188"/>
      <c r="DLD12" s="188"/>
      <c r="DLE12" s="188"/>
      <c r="DLF12" s="188"/>
      <c r="DLG12" s="188"/>
      <c r="DLH12" s="188"/>
      <c r="DLI12" s="188"/>
      <c r="DLJ12" s="188"/>
      <c r="DLK12" s="188"/>
      <c r="DLL12" s="188"/>
      <c r="DLM12" s="188"/>
      <c r="DLN12" s="188"/>
      <c r="DLO12" s="188"/>
      <c r="DLP12" s="188"/>
      <c r="DLQ12" s="188"/>
      <c r="DLR12" s="188"/>
      <c r="DLS12" s="188"/>
      <c r="DLT12" s="188"/>
      <c r="DLU12" s="188"/>
      <c r="DLV12" s="188"/>
      <c r="DLW12" s="188"/>
      <c r="DLX12" s="188"/>
      <c r="DLY12" s="188"/>
      <c r="DLZ12" s="188"/>
      <c r="DMA12" s="188"/>
      <c r="DMB12" s="188"/>
      <c r="DMC12" s="188"/>
      <c r="DMD12" s="188"/>
      <c r="DME12" s="188"/>
      <c r="DMF12" s="188"/>
      <c r="DMG12" s="188"/>
      <c r="DMH12" s="188"/>
      <c r="DMI12" s="188"/>
      <c r="DMJ12" s="188"/>
      <c r="DMK12" s="188"/>
      <c r="DML12" s="188"/>
      <c r="DMM12" s="188"/>
      <c r="DMN12" s="188"/>
      <c r="DMO12" s="188"/>
      <c r="DMP12" s="188"/>
      <c r="DMQ12" s="188"/>
      <c r="DMR12" s="188"/>
      <c r="DMS12" s="188"/>
      <c r="DMT12" s="188"/>
      <c r="DMU12" s="188"/>
      <c r="DMV12" s="188"/>
      <c r="DMW12" s="188"/>
      <c r="DMX12" s="188"/>
      <c r="DMY12" s="188"/>
      <c r="DMZ12" s="188"/>
      <c r="DNA12" s="188"/>
      <c r="DNB12" s="188"/>
      <c r="DNC12" s="188"/>
      <c r="DND12" s="188"/>
      <c r="DNE12" s="188"/>
      <c r="DNF12" s="188"/>
      <c r="DNG12" s="188"/>
      <c r="DNH12" s="188"/>
      <c r="DNI12" s="188"/>
      <c r="DNJ12" s="188"/>
      <c r="DNK12" s="188"/>
      <c r="DNL12" s="188"/>
      <c r="DNM12" s="188"/>
      <c r="DNN12" s="188"/>
      <c r="DNO12" s="188"/>
      <c r="DNP12" s="188"/>
      <c r="DNQ12" s="188"/>
      <c r="DNR12" s="188"/>
      <c r="DNS12" s="188"/>
      <c r="DNT12" s="188"/>
      <c r="DNU12" s="188"/>
      <c r="DNV12" s="188"/>
      <c r="DNW12" s="188"/>
      <c r="DNX12" s="188"/>
      <c r="DNY12" s="188"/>
      <c r="DNZ12" s="188"/>
      <c r="DOA12" s="188"/>
      <c r="DOB12" s="188"/>
      <c r="DOC12" s="188"/>
      <c r="DOD12" s="188"/>
      <c r="DOE12" s="188"/>
      <c r="DOF12" s="188"/>
      <c r="DOG12" s="188"/>
      <c r="DOH12" s="188"/>
      <c r="DOI12" s="188"/>
      <c r="DOJ12" s="188"/>
      <c r="DOK12" s="188"/>
      <c r="DOL12" s="188"/>
      <c r="DOM12" s="188"/>
      <c r="DON12" s="188"/>
      <c r="DOO12" s="188"/>
      <c r="DOP12" s="188"/>
      <c r="DOQ12" s="188"/>
      <c r="DOR12" s="188"/>
      <c r="DOS12" s="188"/>
      <c r="DOT12" s="188"/>
      <c r="DOU12" s="188"/>
      <c r="DOV12" s="188"/>
      <c r="DOW12" s="188"/>
      <c r="DOX12" s="188"/>
      <c r="DOY12" s="188"/>
      <c r="DOZ12" s="188"/>
      <c r="DPA12" s="188"/>
      <c r="DPB12" s="188"/>
      <c r="DPC12" s="188"/>
      <c r="DPD12" s="188"/>
      <c r="DPE12" s="188"/>
      <c r="DPF12" s="188"/>
      <c r="DPG12" s="188"/>
      <c r="DPH12" s="188"/>
      <c r="DPI12" s="188"/>
      <c r="DPJ12" s="188"/>
      <c r="DPK12" s="188"/>
      <c r="DPL12" s="188"/>
      <c r="DPM12" s="188"/>
      <c r="DPN12" s="188"/>
      <c r="DPO12" s="188"/>
      <c r="DPP12" s="188"/>
      <c r="DPQ12" s="188"/>
      <c r="DPR12" s="188"/>
      <c r="DPS12" s="188"/>
      <c r="DPT12" s="188"/>
      <c r="DPU12" s="188"/>
      <c r="DPV12" s="188"/>
      <c r="DPW12" s="188"/>
      <c r="DPX12" s="188"/>
      <c r="DPY12" s="188"/>
      <c r="DPZ12" s="188"/>
      <c r="DQA12" s="188"/>
      <c r="DQB12" s="188"/>
      <c r="DQC12" s="188"/>
      <c r="DQD12" s="188"/>
      <c r="DQE12" s="188"/>
      <c r="DQF12" s="188"/>
      <c r="DQG12" s="188"/>
      <c r="DQH12" s="188"/>
      <c r="DQI12" s="188"/>
      <c r="DQJ12" s="188"/>
      <c r="DQK12" s="188"/>
      <c r="DQL12" s="188"/>
      <c r="DQM12" s="188"/>
      <c r="DQN12" s="188"/>
      <c r="DQO12" s="188"/>
      <c r="DQP12" s="188"/>
      <c r="DQQ12" s="188"/>
      <c r="DQR12" s="188"/>
      <c r="DQS12" s="188"/>
      <c r="DQT12" s="188"/>
      <c r="DQU12" s="188"/>
      <c r="DQV12" s="188"/>
      <c r="DQW12" s="188"/>
      <c r="DQX12" s="188"/>
      <c r="DQY12" s="188"/>
      <c r="DQZ12" s="188"/>
      <c r="DRA12" s="188"/>
      <c r="DRB12" s="188"/>
      <c r="DRC12" s="188"/>
      <c r="DRD12" s="188"/>
      <c r="DRE12" s="188"/>
      <c r="DRF12" s="188"/>
      <c r="DRG12" s="188"/>
      <c r="DRH12" s="188"/>
      <c r="DRI12" s="188"/>
      <c r="DRJ12" s="188"/>
      <c r="DRK12" s="188"/>
      <c r="DRL12" s="188"/>
      <c r="DRM12" s="188"/>
      <c r="DRN12" s="188"/>
      <c r="DRO12" s="188"/>
      <c r="DRP12" s="188"/>
      <c r="DRQ12" s="188"/>
      <c r="DRR12" s="188"/>
      <c r="DRS12" s="188"/>
      <c r="DRT12" s="188"/>
      <c r="DRU12" s="188"/>
      <c r="DRV12" s="188"/>
      <c r="DRW12" s="188"/>
      <c r="DRX12" s="188"/>
      <c r="DRY12" s="188"/>
      <c r="DRZ12" s="188"/>
      <c r="DSA12" s="188"/>
      <c r="DSB12" s="188"/>
      <c r="DSC12" s="188"/>
      <c r="DSD12" s="188"/>
      <c r="DSE12" s="188"/>
      <c r="DSF12" s="188"/>
      <c r="DSG12" s="188"/>
      <c r="DSH12" s="188"/>
      <c r="DSI12" s="188"/>
      <c r="DSJ12" s="188"/>
      <c r="DSK12" s="188"/>
      <c r="DSL12" s="188"/>
      <c r="DSM12" s="188"/>
      <c r="DSN12" s="188"/>
      <c r="DSO12" s="188"/>
      <c r="DSP12" s="188"/>
      <c r="DSQ12" s="188"/>
      <c r="DSR12" s="188"/>
      <c r="DSS12" s="188"/>
      <c r="DST12" s="188"/>
      <c r="DSU12" s="188"/>
      <c r="DSV12" s="188"/>
      <c r="DSW12" s="188"/>
      <c r="DSX12" s="188"/>
      <c r="DSY12" s="188"/>
      <c r="DSZ12" s="188"/>
      <c r="DTA12" s="188"/>
      <c r="DTB12" s="188"/>
      <c r="DTC12" s="188"/>
      <c r="DTD12" s="188"/>
      <c r="DTE12" s="188"/>
      <c r="DTF12" s="188"/>
      <c r="DTG12" s="188"/>
      <c r="DTH12" s="188"/>
      <c r="DTI12" s="188"/>
      <c r="DTJ12" s="188"/>
      <c r="DTK12" s="188"/>
      <c r="DTL12" s="188"/>
      <c r="DTM12" s="188"/>
      <c r="DTN12" s="188"/>
      <c r="DTO12" s="188"/>
      <c r="DTP12" s="188"/>
      <c r="DTQ12" s="188"/>
      <c r="DTR12" s="188"/>
      <c r="DTS12" s="188"/>
      <c r="DTT12" s="188"/>
      <c r="DTU12" s="188"/>
      <c r="DTV12" s="188"/>
      <c r="DTW12" s="188"/>
      <c r="DTX12" s="188"/>
      <c r="DTY12" s="188"/>
      <c r="DTZ12" s="188"/>
      <c r="DUA12" s="188"/>
      <c r="DUB12" s="188"/>
      <c r="DUC12" s="188"/>
      <c r="DUD12" s="188"/>
      <c r="DUE12" s="188"/>
      <c r="DUF12" s="188"/>
      <c r="DUG12" s="188"/>
      <c r="DUH12" s="188"/>
      <c r="DUI12" s="188"/>
      <c r="DUJ12" s="188"/>
      <c r="DUK12" s="188"/>
      <c r="DUL12" s="188"/>
      <c r="DUM12" s="188"/>
      <c r="DUN12" s="188"/>
      <c r="DUO12" s="188"/>
      <c r="DUP12" s="188"/>
      <c r="DUQ12" s="188"/>
      <c r="DUR12" s="188"/>
      <c r="DUS12" s="188"/>
      <c r="DUT12" s="188"/>
      <c r="DUU12" s="188"/>
      <c r="DUV12" s="188"/>
      <c r="DUW12" s="188"/>
      <c r="DUX12" s="188"/>
      <c r="DUY12" s="188"/>
      <c r="DUZ12" s="188"/>
      <c r="DVA12" s="188"/>
      <c r="DVB12" s="188"/>
      <c r="DVC12" s="188"/>
      <c r="DVD12" s="188"/>
      <c r="DVE12" s="188"/>
      <c r="DVF12" s="188"/>
      <c r="DVG12" s="188"/>
      <c r="DVH12" s="188"/>
      <c r="DVI12" s="188"/>
      <c r="DVJ12" s="188"/>
      <c r="DVK12" s="188"/>
      <c r="DVL12" s="188"/>
      <c r="DVM12" s="188"/>
      <c r="DVN12" s="188"/>
      <c r="DVO12" s="188"/>
      <c r="DVP12" s="188"/>
      <c r="DVQ12" s="188"/>
      <c r="DVR12" s="188"/>
      <c r="DVS12" s="188"/>
      <c r="DVT12" s="188"/>
      <c r="DVU12" s="188"/>
      <c r="DVV12" s="188"/>
      <c r="DVW12" s="188"/>
      <c r="DVX12" s="188"/>
      <c r="DVY12" s="188"/>
      <c r="DVZ12" s="188"/>
      <c r="DWA12" s="188"/>
      <c r="DWB12" s="188"/>
      <c r="DWC12" s="188"/>
      <c r="DWD12" s="188"/>
      <c r="DWE12" s="188"/>
      <c r="DWF12" s="188"/>
      <c r="DWG12" s="188"/>
      <c r="DWH12" s="188"/>
      <c r="DWI12" s="188"/>
      <c r="DWJ12" s="188"/>
      <c r="DWK12" s="188"/>
      <c r="DWL12" s="188"/>
      <c r="DWM12" s="188"/>
      <c r="DWN12" s="188"/>
      <c r="DWO12" s="188"/>
      <c r="DWP12" s="188"/>
      <c r="DWQ12" s="188"/>
      <c r="DWR12" s="188"/>
      <c r="DWS12" s="188"/>
      <c r="DWT12" s="188"/>
      <c r="DWU12" s="188"/>
      <c r="DWV12" s="188"/>
      <c r="DWW12" s="188"/>
      <c r="DWX12" s="188"/>
      <c r="DWY12" s="188"/>
      <c r="DWZ12" s="188"/>
      <c r="DXA12" s="188"/>
      <c r="DXB12" s="188"/>
      <c r="DXC12" s="188"/>
      <c r="DXD12" s="188"/>
      <c r="DXE12" s="188"/>
      <c r="DXF12" s="188"/>
      <c r="DXG12" s="188"/>
      <c r="DXH12" s="188"/>
      <c r="DXI12" s="188"/>
      <c r="DXJ12" s="188"/>
      <c r="DXK12" s="188"/>
      <c r="DXL12" s="188"/>
      <c r="DXM12" s="188"/>
      <c r="DXN12" s="188"/>
      <c r="DXO12" s="188"/>
      <c r="DXP12" s="188"/>
      <c r="DXQ12" s="188"/>
      <c r="DXR12" s="188"/>
      <c r="DXS12" s="188"/>
      <c r="DXT12" s="188"/>
      <c r="DXU12" s="188"/>
      <c r="DXV12" s="188"/>
      <c r="DXW12" s="188"/>
      <c r="DXX12" s="188"/>
      <c r="DXY12" s="188"/>
      <c r="DXZ12" s="188"/>
      <c r="DYA12" s="188"/>
      <c r="DYB12" s="188"/>
      <c r="DYC12" s="188"/>
      <c r="DYD12" s="188"/>
      <c r="DYE12" s="188"/>
      <c r="DYF12" s="188"/>
      <c r="DYG12" s="188"/>
      <c r="DYH12" s="188"/>
      <c r="DYI12" s="188"/>
      <c r="DYJ12" s="188"/>
      <c r="DYK12" s="188"/>
      <c r="DYL12" s="188"/>
      <c r="DYM12" s="188"/>
      <c r="DYN12" s="188"/>
      <c r="DYO12" s="188"/>
      <c r="DYP12" s="188"/>
      <c r="DYQ12" s="188"/>
      <c r="DYR12" s="188"/>
      <c r="DYS12" s="188"/>
      <c r="DYT12" s="188"/>
      <c r="DYU12" s="188"/>
      <c r="DYV12" s="188"/>
      <c r="DYW12" s="188"/>
      <c r="DYX12" s="188"/>
      <c r="DYY12" s="188"/>
      <c r="DYZ12" s="188"/>
      <c r="DZA12" s="188"/>
      <c r="DZB12" s="188"/>
      <c r="DZC12" s="188"/>
      <c r="DZD12" s="188"/>
      <c r="DZE12" s="188"/>
      <c r="DZF12" s="188"/>
      <c r="DZG12" s="188"/>
      <c r="DZH12" s="188"/>
      <c r="DZI12" s="188"/>
      <c r="DZJ12" s="188"/>
      <c r="DZK12" s="188"/>
      <c r="DZL12" s="188"/>
      <c r="DZM12" s="188"/>
      <c r="DZN12" s="188"/>
      <c r="DZO12" s="188"/>
      <c r="DZP12" s="188"/>
      <c r="DZQ12" s="188"/>
      <c r="DZR12" s="188"/>
      <c r="DZS12" s="188"/>
      <c r="DZT12" s="188"/>
      <c r="DZU12" s="188"/>
      <c r="DZV12" s="188"/>
      <c r="DZW12" s="188"/>
      <c r="DZX12" s="188"/>
      <c r="DZY12" s="188"/>
      <c r="DZZ12" s="188"/>
      <c r="EAA12" s="188"/>
      <c r="EAB12" s="188"/>
      <c r="EAC12" s="188"/>
      <c r="EAD12" s="188"/>
      <c r="EAE12" s="188"/>
      <c r="EAF12" s="188"/>
      <c r="EAG12" s="188"/>
      <c r="EAH12" s="188"/>
      <c r="EAI12" s="188"/>
      <c r="EAJ12" s="188"/>
      <c r="EAK12" s="188"/>
      <c r="EAL12" s="188"/>
      <c r="EAM12" s="188"/>
      <c r="EAN12" s="188"/>
      <c r="EAO12" s="188"/>
      <c r="EAP12" s="188"/>
      <c r="EAQ12" s="188"/>
      <c r="EAR12" s="188"/>
      <c r="EAS12" s="188"/>
      <c r="EAT12" s="188"/>
      <c r="EAU12" s="188"/>
      <c r="EAV12" s="188"/>
      <c r="EAW12" s="188"/>
      <c r="EAX12" s="188"/>
      <c r="EAY12" s="188"/>
      <c r="EAZ12" s="188"/>
      <c r="EBA12" s="188"/>
      <c r="EBB12" s="188"/>
      <c r="EBC12" s="188"/>
      <c r="EBD12" s="188"/>
      <c r="EBE12" s="188"/>
      <c r="EBF12" s="188"/>
      <c r="EBG12" s="188"/>
      <c r="EBH12" s="188"/>
      <c r="EBI12" s="188"/>
      <c r="EBJ12" s="188"/>
      <c r="EBK12" s="188"/>
      <c r="EBL12" s="188"/>
      <c r="EBM12" s="188"/>
      <c r="EBN12" s="188"/>
      <c r="EBO12" s="188"/>
      <c r="EBP12" s="188"/>
      <c r="EBQ12" s="188"/>
      <c r="EBR12" s="188"/>
      <c r="EBS12" s="188"/>
      <c r="EBT12" s="188"/>
      <c r="EBU12" s="188"/>
      <c r="EBV12" s="188"/>
      <c r="EBW12" s="188"/>
      <c r="EBX12" s="188"/>
      <c r="EBY12" s="188"/>
      <c r="EBZ12" s="188"/>
      <c r="ECA12" s="188"/>
      <c r="ECB12" s="188"/>
      <c r="ECC12" s="188"/>
      <c r="ECD12" s="188"/>
      <c r="ECE12" s="188"/>
      <c r="ECF12" s="188"/>
      <c r="ECG12" s="188"/>
      <c r="ECH12" s="188"/>
      <c r="ECI12" s="188"/>
      <c r="ECJ12" s="188"/>
      <c r="ECK12" s="188"/>
      <c r="ECL12" s="188"/>
      <c r="ECM12" s="188"/>
      <c r="ECN12" s="188"/>
      <c r="ECO12" s="188"/>
      <c r="ECP12" s="188"/>
      <c r="ECQ12" s="188"/>
      <c r="ECR12" s="188"/>
      <c r="ECS12" s="188"/>
      <c r="ECT12" s="188"/>
      <c r="ECU12" s="188"/>
      <c r="ECV12" s="188"/>
      <c r="ECW12" s="188"/>
      <c r="ECX12" s="188"/>
      <c r="ECY12" s="188"/>
      <c r="ECZ12" s="188"/>
      <c r="EDA12" s="188"/>
      <c r="EDB12" s="188"/>
      <c r="EDC12" s="188"/>
      <c r="EDD12" s="188"/>
      <c r="EDE12" s="188"/>
      <c r="EDF12" s="188"/>
      <c r="EDG12" s="188"/>
      <c r="EDH12" s="188"/>
      <c r="EDI12" s="188"/>
      <c r="EDJ12" s="188"/>
      <c r="EDK12" s="188"/>
      <c r="EDL12" s="188"/>
      <c r="EDM12" s="188"/>
      <c r="EDN12" s="188"/>
      <c r="EDO12" s="188"/>
      <c r="EDP12" s="188"/>
      <c r="EDQ12" s="188"/>
      <c r="EDR12" s="188"/>
      <c r="EDS12" s="188"/>
      <c r="EDT12" s="188"/>
      <c r="EDU12" s="188"/>
      <c r="EDV12" s="188"/>
      <c r="EDW12" s="188"/>
      <c r="EDX12" s="188"/>
      <c r="EDY12" s="188"/>
      <c r="EDZ12" s="188"/>
      <c r="EEA12" s="188"/>
      <c r="EEB12" s="188"/>
      <c r="EEC12" s="188"/>
      <c r="EED12" s="188"/>
      <c r="EEE12" s="188"/>
      <c r="EEF12" s="188"/>
      <c r="EEG12" s="188"/>
      <c r="EEH12" s="188"/>
      <c r="EEI12" s="188"/>
      <c r="EEJ12" s="188"/>
      <c r="EEK12" s="188"/>
      <c r="EEL12" s="188"/>
      <c r="EEM12" s="188"/>
      <c r="EEN12" s="188"/>
      <c r="EEO12" s="188"/>
      <c r="EEP12" s="188"/>
      <c r="EEQ12" s="188"/>
      <c r="EER12" s="188"/>
      <c r="EES12" s="188"/>
      <c r="EET12" s="188"/>
      <c r="EEU12" s="188"/>
      <c r="EEV12" s="188"/>
      <c r="EEW12" s="188"/>
      <c r="EEX12" s="188"/>
      <c r="EEY12" s="188"/>
      <c r="EEZ12" s="188"/>
      <c r="EFA12" s="188"/>
      <c r="EFB12" s="188"/>
      <c r="EFC12" s="188"/>
      <c r="EFD12" s="188"/>
      <c r="EFE12" s="188"/>
      <c r="EFF12" s="188"/>
      <c r="EFG12" s="188"/>
      <c r="EFH12" s="188"/>
      <c r="EFI12" s="188"/>
      <c r="EFJ12" s="188"/>
      <c r="EFK12" s="188"/>
      <c r="EFL12" s="188"/>
      <c r="EFM12" s="188"/>
      <c r="EFN12" s="188"/>
      <c r="EFO12" s="188"/>
      <c r="EFP12" s="188"/>
      <c r="EFQ12" s="188"/>
      <c r="EFR12" s="188"/>
      <c r="EFS12" s="188"/>
      <c r="EFT12" s="188"/>
      <c r="EFU12" s="188"/>
      <c r="EFV12" s="188"/>
      <c r="EFW12" s="188"/>
      <c r="EFX12" s="188"/>
      <c r="EFY12" s="188"/>
      <c r="EFZ12" s="188"/>
      <c r="EGA12" s="188"/>
      <c r="EGB12" s="188"/>
      <c r="EGC12" s="188"/>
      <c r="EGD12" s="188"/>
      <c r="EGE12" s="188"/>
      <c r="EGF12" s="188"/>
      <c r="EGG12" s="188"/>
      <c r="EGH12" s="188"/>
      <c r="EGI12" s="188"/>
      <c r="EGJ12" s="188"/>
      <c r="EGK12" s="188"/>
      <c r="EGL12" s="188"/>
      <c r="EGM12" s="188"/>
      <c r="EGN12" s="188"/>
      <c r="EGO12" s="188"/>
      <c r="EGP12" s="188"/>
      <c r="EGQ12" s="188"/>
      <c r="EGR12" s="188"/>
      <c r="EGS12" s="188"/>
      <c r="EGT12" s="188"/>
      <c r="EGU12" s="188"/>
      <c r="EGV12" s="188"/>
      <c r="EGW12" s="188"/>
      <c r="EGX12" s="188"/>
      <c r="EGY12" s="188"/>
      <c r="EGZ12" s="188"/>
      <c r="EHA12" s="188"/>
      <c r="EHB12" s="188"/>
      <c r="EHC12" s="188"/>
      <c r="EHD12" s="188"/>
      <c r="EHE12" s="188"/>
      <c r="EHF12" s="188"/>
      <c r="EHG12" s="188"/>
      <c r="EHH12" s="188"/>
      <c r="EHI12" s="188"/>
      <c r="EHJ12" s="188"/>
      <c r="EHK12" s="188"/>
      <c r="EHL12" s="188"/>
      <c r="EHM12" s="188"/>
      <c r="EHN12" s="188"/>
      <c r="EHO12" s="188"/>
      <c r="EHP12" s="188"/>
      <c r="EHQ12" s="188"/>
      <c r="EHR12" s="188"/>
      <c r="EHS12" s="188"/>
      <c r="EHT12" s="188"/>
      <c r="EHU12" s="188"/>
      <c r="EHV12" s="188"/>
      <c r="EHW12" s="188"/>
      <c r="EHX12" s="188"/>
      <c r="EHY12" s="188"/>
      <c r="EHZ12" s="188"/>
      <c r="EIA12" s="188"/>
      <c r="EIB12" s="188"/>
      <c r="EIC12" s="188"/>
      <c r="EID12" s="188"/>
      <c r="EIE12" s="188"/>
      <c r="EIF12" s="188"/>
      <c r="EIG12" s="188"/>
      <c r="EIH12" s="188"/>
      <c r="EII12" s="188"/>
      <c r="EIJ12" s="188"/>
      <c r="EIK12" s="188"/>
      <c r="EIL12" s="188"/>
      <c r="EIM12" s="188"/>
      <c r="EIN12" s="188"/>
      <c r="EIO12" s="188"/>
      <c r="EIP12" s="188"/>
      <c r="EIQ12" s="188"/>
      <c r="EIR12" s="188"/>
      <c r="EIS12" s="188"/>
      <c r="EIT12" s="188"/>
      <c r="EIU12" s="188"/>
      <c r="EIV12" s="188"/>
      <c r="EIW12" s="188"/>
      <c r="EIX12" s="188"/>
      <c r="EIY12" s="188"/>
      <c r="EIZ12" s="188"/>
      <c r="EJA12" s="188"/>
      <c r="EJB12" s="188"/>
      <c r="EJC12" s="188"/>
      <c r="EJD12" s="188"/>
      <c r="EJE12" s="188"/>
      <c r="EJF12" s="188"/>
      <c r="EJG12" s="188"/>
      <c r="EJH12" s="188"/>
      <c r="EJI12" s="188"/>
      <c r="EJJ12" s="188"/>
      <c r="EJK12" s="188"/>
      <c r="EJL12" s="188"/>
      <c r="EJM12" s="188"/>
      <c r="EJN12" s="188"/>
      <c r="EJO12" s="188"/>
      <c r="EJP12" s="188"/>
      <c r="EJQ12" s="188"/>
      <c r="EJR12" s="188"/>
      <c r="EJS12" s="188"/>
      <c r="EJT12" s="188"/>
      <c r="EJU12" s="188"/>
      <c r="EJV12" s="188"/>
      <c r="EJW12" s="188"/>
      <c r="EJX12" s="188"/>
      <c r="EJY12" s="188"/>
      <c r="EJZ12" s="188"/>
      <c r="EKA12" s="188"/>
      <c r="EKB12" s="188"/>
      <c r="EKC12" s="188"/>
      <c r="EKD12" s="188"/>
      <c r="EKE12" s="188"/>
      <c r="EKF12" s="188"/>
      <c r="EKG12" s="188"/>
      <c r="EKH12" s="188"/>
      <c r="EKI12" s="188"/>
      <c r="EKJ12" s="188"/>
      <c r="EKK12" s="188"/>
      <c r="EKL12" s="188"/>
      <c r="EKM12" s="188"/>
      <c r="EKN12" s="188"/>
      <c r="EKO12" s="188"/>
      <c r="EKP12" s="188"/>
      <c r="EKQ12" s="188"/>
      <c r="EKR12" s="188"/>
      <c r="EKS12" s="188"/>
      <c r="EKT12" s="188"/>
      <c r="EKU12" s="188"/>
      <c r="EKV12" s="188"/>
      <c r="EKW12" s="188"/>
      <c r="EKX12" s="188"/>
      <c r="EKY12" s="188"/>
      <c r="EKZ12" s="188"/>
      <c r="ELA12" s="188"/>
      <c r="ELB12" s="188"/>
      <c r="ELC12" s="188"/>
      <c r="ELD12" s="188"/>
      <c r="ELE12" s="188"/>
      <c r="ELF12" s="188"/>
      <c r="ELG12" s="188"/>
      <c r="ELH12" s="188"/>
      <c r="ELI12" s="188"/>
      <c r="ELJ12" s="188"/>
      <c r="ELK12" s="188"/>
      <c r="ELL12" s="188"/>
      <c r="ELM12" s="188"/>
      <c r="ELN12" s="188"/>
      <c r="ELO12" s="188"/>
      <c r="ELP12" s="188"/>
      <c r="ELQ12" s="188"/>
      <c r="ELR12" s="188"/>
      <c r="ELS12" s="188"/>
      <c r="ELT12" s="188"/>
      <c r="ELU12" s="188"/>
      <c r="ELV12" s="188"/>
      <c r="ELW12" s="188"/>
      <c r="ELX12" s="188"/>
      <c r="ELY12" s="188"/>
      <c r="ELZ12" s="188"/>
      <c r="EMA12" s="188"/>
      <c r="EMB12" s="188"/>
      <c r="EMC12" s="188"/>
      <c r="EMD12" s="188"/>
      <c r="EME12" s="188"/>
      <c r="EMF12" s="188"/>
      <c r="EMG12" s="188"/>
      <c r="EMH12" s="188"/>
      <c r="EMI12" s="188"/>
      <c r="EMJ12" s="188"/>
      <c r="EMK12" s="188"/>
      <c r="EML12" s="188"/>
      <c r="EMM12" s="188"/>
      <c r="EMN12" s="188"/>
      <c r="EMO12" s="188"/>
      <c r="EMP12" s="188"/>
      <c r="EMQ12" s="188"/>
      <c r="EMR12" s="188"/>
      <c r="EMS12" s="188"/>
      <c r="EMT12" s="188"/>
      <c r="EMU12" s="188"/>
      <c r="EMV12" s="188"/>
      <c r="EMW12" s="188"/>
      <c r="EMX12" s="188"/>
      <c r="EMY12" s="188"/>
      <c r="EMZ12" s="188"/>
      <c r="ENA12" s="188"/>
      <c r="ENB12" s="188"/>
      <c r="ENC12" s="188"/>
      <c r="END12" s="188"/>
      <c r="ENE12" s="188"/>
      <c r="ENF12" s="188"/>
      <c r="ENG12" s="188"/>
      <c r="ENH12" s="188"/>
      <c r="ENI12" s="188"/>
      <c r="ENJ12" s="188"/>
      <c r="ENK12" s="188"/>
      <c r="ENL12" s="188"/>
      <c r="ENM12" s="188"/>
      <c r="ENN12" s="188"/>
      <c r="ENO12" s="188"/>
      <c r="ENP12" s="188"/>
      <c r="ENQ12" s="188"/>
      <c r="ENR12" s="188"/>
      <c r="ENS12" s="188"/>
      <c r="ENT12" s="188"/>
      <c r="ENU12" s="188"/>
      <c r="ENV12" s="188"/>
      <c r="ENW12" s="188"/>
      <c r="ENX12" s="188"/>
      <c r="ENY12" s="188"/>
      <c r="ENZ12" s="188"/>
      <c r="EOA12" s="188"/>
      <c r="EOB12" s="188"/>
      <c r="EOC12" s="188"/>
      <c r="EOD12" s="188"/>
      <c r="EOE12" s="188"/>
      <c r="EOF12" s="188"/>
      <c r="EOG12" s="188"/>
      <c r="EOH12" s="188"/>
      <c r="EOI12" s="188"/>
      <c r="EOJ12" s="188"/>
      <c r="EOK12" s="188"/>
      <c r="EOL12" s="188"/>
      <c r="EOM12" s="188"/>
      <c r="EON12" s="188"/>
      <c r="EOO12" s="188"/>
      <c r="EOP12" s="188"/>
      <c r="EOQ12" s="188"/>
      <c r="EOR12" s="188"/>
      <c r="EOS12" s="188"/>
      <c r="EOT12" s="188"/>
      <c r="EOU12" s="188"/>
      <c r="EOV12" s="188"/>
      <c r="EOW12" s="188"/>
      <c r="EOX12" s="188"/>
      <c r="EOY12" s="188"/>
      <c r="EOZ12" s="188"/>
      <c r="EPA12" s="188"/>
      <c r="EPB12" s="188"/>
      <c r="EPC12" s="188"/>
      <c r="EPD12" s="188"/>
      <c r="EPE12" s="188"/>
      <c r="EPF12" s="188"/>
      <c r="EPG12" s="188"/>
      <c r="EPH12" s="188"/>
      <c r="EPI12" s="188"/>
      <c r="EPJ12" s="188"/>
      <c r="EPK12" s="188"/>
      <c r="EPL12" s="188"/>
      <c r="EPM12" s="188"/>
      <c r="EPN12" s="188"/>
      <c r="EPO12" s="188"/>
      <c r="EPP12" s="188"/>
      <c r="EPQ12" s="188"/>
      <c r="EPR12" s="188"/>
      <c r="EPS12" s="188"/>
      <c r="EPT12" s="188"/>
      <c r="EPU12" s="188"/>
      <c r="EPV12" s="188"/>
      <c r="EPW12" s="188"/>
      <c r="EPX12" s="188"/>
      <c r="EPY12" s="188"/>
      <c r="EPZ12" s="188"/>
      <c r="EQA12" s="188"/>
      <c r="EQB12" s="188"/>
      <c r="EQC12" s="188"/>
      <c r="EQD12" s="188"/>
      <c r="EQE12" s="188"/>
      <c r="EQF12" s="188"/>
      <c r="EQG12" s="188"/>
      <c r="EQH12" s="188"/>
      <c r="EQI12" s="188"/>
      <c r="EQJ12" s="188"/>
      <c r="EQK12" s="188"/>
      <c r="EQL12" s="188"/>
      <c r="EQM12" s="188"/>
      <c r="EQN12" s="188"/>
      <c r="EQO12" s="188"/>
      <c r="EQP12" s="188"/>
      <c r="EQQ12" s="188"/>
      <c r="EQR12" s="188"/>
      <c r="EQS12" s="188"/>
      <c r="EQT12" s="188"/>
      <c r="EQU12" s="188"/>
      <c r="EQV12" s="188"/>
      <c r="EQW12" s="188"/>
      <c r="EQX12" s="188"/>
      <c r="EQY12" s="188"/>
      <c r="EQZ12" s="188"/>
      <c r="ERA12" s="188"/>
      <c r="ERB12" s="188"/>
      <c r="ERC12" s="188"/>
      <c r="ERD12" s="188"/>
      <c r="ERE12" s="188"/>
      <c r="ERF12" s="188"/>
      <c r="ERG12" s="188"/>
      <c r="ERH12" s="188"/>
      <c r="ERI12" s="188"/>
      <c r="ERJ12" s="188"/>
      <c r="ERK12" s="188"/>
      <c r="ERL12" s="188"/>
      <c r="ERM12" s="188"/>
      <c r="ERN12" s="188"/>
      <c r="ERO12" s="188"/>
      <c r="ERP12" s="188"/>
      <c r="ERQ12" s="188"/>
      <c r="ERR12" s="188"/>
      <c r="ERS12" s="188"/>
      <c r="ERT12" s="188"/>
      <c r="ERU12" s="188"/>
      <c r="ERV12" s="188"/>
      <c r="ERW12" s="188"/>
      <c r="ERX12" s="188"/>
      <c r="ERY12" s="188"/>
      <c r="ERZ12" s="188"/>
      <c r="ESA12" s="188"/>
      <c r="ESB12" s="188"/>
      <c r="ESC12" s="188"/>
      <c r="ESD12" s="188"/>
      <c r="ESE12" s="188"/>
      <c r="ESF12" s="188"/>
      <c r="ESG12" s="188"/>
      <c r="ESH12" s="188"/>
      <c r="ESI12" s="188"/>
      <c r="ESJ12" s="188"/>
      <c r="ESK12" s="188"/>
      <c r="ESL12" s="188"/>
      <c r="ESM12" s="188"/>
      <c r="ESN12" s="188"/>
      <c r="ESO12" s="188"/>
      <c r="ESP12" s="188"/>
      <c r="ESQ12" s="188"/>
      <c r="ESR12" s="188"/>
      <c r="ESS12" s="188"/>
      <c r="EST12" s="188"/>
      <c r="ESU12" s="188"/>
      <c r="ESV12" s="188"/>
      <c r="ESW12" s="188"/>
      <c r="ESX12" s="188"/>
      <c r="ESY12" s="188"/>
      <c r="ESZ12" s="188"/>
      <c r="ETA12" s="188"/>
      <c r="ETB12" s="188"/>
      <c r="ETC12" s="188"/>
      <c r="ETD12" s="188"/>
      <c r="ETE12" s="188"/>
      <c r="ETF12" s="188"/>
      <c r="ETG12" s="188"/>
      <c r="ETH12" s="188"/>
      <c r="ETI12" s="188"/>
      <c r="ETJ12" s="188"/>
      <c r="ETK12" s="188"/>
      <c r="ETL12" s="188"/>
      <c r="ETM12" s="188"/>
      <c r="ETN12" s="188"/>
      <c r="ETO12" s="188"/>
      <c r="ETP12" s="188"/>
      <c r="ETQ12" s="188"/>
      <c r="ETR12" s="188"/>
      <c r="ETS12" s="188"/>
      <c r="ETT12" s="188"/>
      <c r="ETU12" s="188"/>
      <c r="ETV12" s="188"/>
      <c r="ETW12" s="188"/>
      <c r="ETX12" s="188"/>
      <c r="ETY12" s="188"/>
      <c r="ETZ12" s="188"/>
      <c r="EUA12" s="188"/>
      <c r="EUB12" s="188"/>
      <c r="EUC12" s="188"/>
      <c r="EUD12" s="188"/>
      <c r="EUE12" s="188"/>
      <c r="EUF12" s="188"/>
      <c r="EUG12" s="188"/>
      <c r="EUH12" s="188"/>
      <c r="EUI12" s="188"/>
      <c r="EUJ12" s="188"/>
      <c r="EUK12" s="188"/>
      <c r="EUL12" s="188"/>
      <c r="EUM12" s="188"/>
      <c r="EUN12" s="188"/>
      <c r="EUO12" s="188"/>
      <c r="EUP12" s="188"/>
      <c r="EUQ12" s="188"/>
      <c r="EUR12" s="188"/>
      <c r="EUS12" s="188"/>
      <c r="EUT12" s="188"/>
      <c r="EUU12" s="188"/>
      <c r="EUV12" s="188"/>
      <c r="EUW12" s="188"/>
      <c r="EUX12" s="188"/>
      <c r="EUY12" s="188"/>
      <c r="EUZ12" s="188"/>
      <c r="EVA12" s="188"/>
      <c r="EVB12" s="188"/>
      <c r="EVC12" s="188"/>
      <c r="EVD12" s="188"/>
      <c r="EVE12" s="188"/>
      <c r="EVF12" s="188"/>
      <c r="EVG12" s="188"/>
      <c r="EVH12" s="188"/>
      <c r="EVI12" s="188"/>
      <c r="EVJ12" s="188"/>
      <c r="EVK12" s="188"/>
      <c r="EVL12" s="188"/>
      <c r="EVM12" s="188"/>
      <c r="EVN12" s="188"/>
      <c r="EVO12" s="188"/>
      <c r="EVP12" s="188"/>
      <c r="EVQ12" s="188"/>
      <c r="EVR12" s="188"/>
      <c r="EVS12" s="188"/>
      <c r="EVT12" s="188"/>
      <c r="EVU12" s="188"/>
      <c r="EVV12" s="188"/>
      <c r="EVW12" s="188"/>
      <c r="EVX12" s="188"/>
      <c r="EVY12" s="188"/>
      <c r="EVZ12" s="188"/>
      <c r="EWA12" s="188"/>
      <c r="EWB12" s="188"/>
      <c r="EWC12" s="188"/>
      <c r="EWD12" s="188"/>
      <c r="EWE12" s="188"/>
      <c r="EWF12" s="188"/>
      <c r="EWG12" s="188"/>
      <c r="EWH12" s="188"/>
      <c r="EWI12" s="188"/>
      <c r="EWJ12" s="188"/>
      <c r="EWK12" s="188"/>
      <c r="EWL12" s="188"/>
      <c r="EWM12" s="188"/>
      <c r="EWN12" s="188"/>
      <c r="EWO12" s="188"/>
      <c r="EWP12" s="188"/>
      <c r="EWQ12" s="188"/>
      <c r="EWR12" s="188"/>
      <c r="EWS12" s="188"/>
      <c r="EWT12" s="188"/>
      <c r="EWU12" s="188"/>
      <c r="EWV12" s="188"/>
      <c r="EWW12" s="188"/>
      <c r="EWX12" s="188"/>
      <c r="EWY12" s="188"/>
      <c r="EWZ12" s="188"/>
      <c r="EXA12" s="188"/>
      <c r="EXB12" s="188"/>
      <c r="EXC12" s="188"/>
      <c r="EXD12" s="188"/>
      <c r="EXE12" s="188"/>
      <c r="EXF12" s="188"/>
      <c r="EXG12" s="188"/>
      <c r="EXH12" s="188"/>
      <c r="EXI12" s="188"/>
      <c r="EXJ12" s="188"/>
      <c r="EXK12" s="188"/>
      <c r="EXL12" s="188"/>
      <c r="EXM12" s="188"/>
      <c r="EXN12" s="188"/>
      <c r="EXO12" s="188"/>
      <c r="EXP12" s="188"/>
      <c r="EXQ12" s="188"/>
      <c r="EXR12" s="188"/>
      <c r="EXS12" s="188"/>
      <c r="EXT12" s="188"/>
      <c r="EXU12" s="188"/>
      <c r="EXV12" s="188"/>
      <c r="EXW12" s="188"/>
      <c r="EXX12" s="188"/>
      <c r="EXY12" s="188"/>
      <c r="EXZ12" s="188"/>
      <c r="EYA12" s="188"/>
      <c r="EYB12" s="188"/>
      <c r="EYC12" s="188"/>
      <c r="EYD12" s="188"/>
      <c r="EYE12" s="188"/>
      <c r="EYF12" s="188"/>
      <c r="EYG12" s="188"/>
      <c r="EYH12" s="188"/>
      <c r="EYI12" s="188"/>
      <c r="EYJ12" s="188"/>
      <c r="EYK12" s="188"/>
      <c r="EYL12" s="188"/>
      <c r="EYM12" s="188"/>
      <c r="EYN12" s="188"/>
      <c r="EYO12" s="188"/>
      <c r="EYP12" s="188"/>
      <c r="EYQ12" s="188"/>
      <c r="EYR12" s="188"/>
      <c r="EYS12" s="188"/>
      <c r="EYT12" s="188"/>
      <c r="EYU12" s="188"/>
      <c r="EYV12" s="188"/>
      <c r="EYW12" s="188"/>
      <c r="EYX12" s="188"/>
      <c r="EYY12" s="188"/>
      <c r="EYZ12" s="188"/>
      <c r="EZA12" s="188"/>
      <c r="EZB12" s="188"/>
      <c r="EZC12" s="188"/>
      <c r="EZD12" s="188"/>
      <c r="EZE12" s="188"/>
      <c r="EZF12" s="188"/>
      <c r="EZG12" s="188"/>
      <c r="EZH12" s="188"/>
      <c r="EZI12" s="188"/>
      <c r="EZJ12" s="188"/>
      <c r="EZK12" s="188"/>
      <c r="EZL12" s="188"/>
      <c r="EZM12" s="188"/>
      <c r="EZN12" s="188"/>
      <c r="EZO12" s="188"/>
      <c r="EZP12" s="188"/>
      <c r="EZQ12" s="188"/>
      <c r="EZR12" s="188"/>
      <c r="EZS12" s="188"/>
      <c r="EZT12" s="188"/>
      <c r="EZU12" s="188"/>
      <c r="EZV12" s="188"/>
      <c r="EZW12" s="188"/>
      <c r="EZX12" s="188"/>
      <c r="EZY12" s="188"/>
      <c r="EZZ12" s="188"/>
      <c r="FAA12" s="188"/>
      <c r="FAB12" s="188"/>
      <c r="FAC12" s="188"/>
      <c r="FAD12" s="188"/>
      <c r="FAE12" s="188"/>
      <c r="FAF12" s="188"/>
      <c r="FAG12" s="188"/>
      <c r="FAH12" s="188"/>
      <c r="FAI12" s="188"/>
      <c r="FAJ12" s="188"/>
      <c r="FAK12" s="188"/>
      <c r="FAL12" s="188"/>
      <c r="FAM12" s="188"/>
      <c r="FAN12" s="188"/>
      <c r="FAO12" s="188"/>
      <c r="FAP12" s="188"/>
      <c r="FAQ12" s="188"/>
      <c r="FAR12" s="188"/>
      <c r="FAS12" s="188"/>
      <c r="FAT12" s="188"/>
      <c r="FAU12" s="188"/>
      <c r="FAV12" s="188"/>
      <c r="FAW12" s="188"/>
      <c r="FAX12" s="188"/>
      <c r="FAY12" s="188"/>
      <c r="FAZ12" s="188"/>
      <c r="FBA12" s="188"/>
      <c r="FBB12" s="188"/>
      <c r="FBC12" s="188"/>
      <c r="FBD12" s="188"/>
      <c r="FBE12" s="188"/>
      <c r="FBF12" s="188"/>
      <c r="FBG12" s="188"/>
      <c r="FBH12" s="188"/>
      <c r="FBI12" s="188"/>
      <c r="FBJ12" s="188"/>
      <c r="FBK12" s="188"/>
      <c r="FBL12" s="188"/>
      <c r="FBM12" s="188"/>
      <c r="FBN12" s="188"/>
      <c r="FBO12" s="188"/>
      <c r="FBP12" s="188"/>
      <c r="FBQ12" s="188"/>
      <c r="FBR12" s="188"/>
      <c r="FBS12" s="188"/>
      <c r="FBT12" s="188"/>
      <c r="FBU12" s="188"/>
      <c r="FBV12" s="188"/>
      <c r="FBW12" s="188"/>
      <c r="FBX12" s="188"/>
      <c r="FBY12" s="188"/>
      <c r="FBZ12" s="188"/>
      <c r="FCA12" s="188"/>
      <c r="FCB12" s="188"/>
      <c r="FCC12" s="188"/>
      <c r="FCD12" s="188"/>
      <c r="FCE12" s="188"/>
      <c r="FCF12" s="188"/>
      <c r="FCG12" s="188"/>
      <c r="FCH12" s="188"/>
      <c r="FCI12" s="188"/>
      <c r="FCJ12" s="188"/>
      <c r="FCK12" s="188"/>
      <c r="FCL12" s="188"/>
      <c r="FCM12" s="188"/>
      <c r="FCN12" s="188"/>
      <c r="FCO12" s="188"/>
      <c r="FCP12" s="188"/>
      <c r="FCQ12" s="188"/>
      <c r="FCR12" s="188"/>
      <c r="FCS12" s="188"/>
      <c r="FCT12" s="188"/>
      <c r="FCU12" s="188"/>
      <c r="FCV12" s="188"/>
      <c r="FCW12" s="188"/>
      <c r="FCX12" s="188"/>
      <c r="FCY12" s="188"/>
      <c r="FCZ12" s="188"/>
      <c r="FDA12" s="188"/>
      <c r="FDB12" s="188"/>
      <c r="FDC12" s="188"/>
      <c r="FDD12" s="188"/>
      <c r="FDE12" s="188"/>
      <c r="FDF12" s="188"/>
      <c r="FDG12" s="188"/>
      <c r="FDH12" s="188"/>
      <c r="FDI12" s="188"/>
      <c r="FDJ12" s="188"/>
      <c r="FDK12" s="188"/>
      <c r="FDL12" s="188"/>
      <c r="FDM12" s="188"/>
      <c r="FDN12" s="188"/>
      <c r="FDO12" s="188"/>
      <c r="FDP12" s="188"/>
      <c r="FDQ12" s="188"/>
      <c r="FDR12" s="188"/>
      <c r="FDS12" s="188"/>
      <c r="FDT12" s="188"/>
      <c r="FDU12" s="188"/>
      <c r="FDV12" s="188"/>
      <c r="FDW12" s="188"/>
      <c r="FDX12" s="188"/>
      <c r="FDY12" s="188"/>
      <c r="FDZ12" s="188"/>
      <c r="FEA12" s="188"/>
      <c r="FEB12" s="188"/>
      <c r="FEC12" s="188"/>
      <c r="FED12" s="188"/>
      <c r="FEE12" s="188"/>
      <c r="FEF12" s="188"/>
      <c r="FEG12" s="188"/>
      <c r="FEH12" s="188"/>
      <c r="FEI12" s="188"/>
      <c r="FEJ12" s="188"/>
      <c r="FEK12" s="188"/>
      <c r="FEL12" s="188"/>
      <c r="FEM12" s="188"/>
      <c r="FEN12" s="188"/>
      <c r="FEO12" s="188"/>
      <c r="FEP12" s="188"/>
      <c r="FEQ12" s="188"/>
      <c r="FER12" s="188"/>
      <c r="FES12" s="188"/>
      <c r="FET12" s="188"/>
      <c r="FEU12" s="188"/>
      <c r="FEV12" s="188"/>
      <c r="FEW12" s="188"/>
      <c r="FEX12" s="188"/>
      <c r="FEY12" s="188"/>
      <c r="FEZ12" s="188"/>
      <c r="FFA12" s="188"/>
      <c r="FFB12" s="188"/>
      <c r="FFC12" s="188"/>
      <c r="FFD12" s="188"/>
      <c r="FFE12" s="188"/>
      <c r="FFF12" s="188"/>
      <c r="FFG12" s="188"/>
      <c r="FFH12" s="188"/>
      <c r="FFI12" s="188"/>
      <c r="FFJ12" s="188"/>
      <c r="FFK12" s="188"/>
      <c r="FFL12" s="188"/>
      <c r="FFM12" s="188"/>
      <c r="FFN12" s="188"/>
      <c r="FFO12" s="188"/>
      <c r="FFP12" s="188"/>
      <c r="FFQ12" s="188"/>
      <c r="FFR12" s="188"/>
      <c r="FFS12" s="188"/>
      <c r="FFT12" s="188"/>
      <c r="FFU12" s="188"/>
      <c r="FFV12" s="188"/>
      <c r="FFW12" s="188"/>
      <c r="FFX12" s="188"/>
      <c r="FFY12" s="188"/>
      <c r="FFZ12" s="188"/>
      <c r="FGA12" s="188"/>
      <c r="FGB12" s="188"/>
      <c r="FGC12" s="188"/>
      <c r="FGD12" s="188"/>
      <c r="FGE12" s="188"/>
      <c r="FGF12" s="188"/>
      <c r="FGG12" s="188"/>
      <c r="FGH12" s="188"/>
      <c r="FGI12" s="188"/>
      <c r="FGJ12" s="188"/>
      <c r="FGK12" s="188"/>
      <c r="FGL12" s="188"/>
      <c r="FGM12" s="188"/>
      <c r="FGN12" s="188"/>
      <c r="FGO12" s="188"/>
      <c r="FGP12" s="188"/>
      <c r="FGQ12" s="188"/>
      <c r="FGR12" s="188"/>
      <c r="FGS12" s="188"/>
      <c r="FGT12" s="188"/>
      <c r="FGU12" s="188"/>
      <c r="FGV12" s="188"/>
      <c r="FGW12" s="188"/>
      <c r="FGX12" s="188"/>
      <c r="FGY12" s="188"/>
      <c r="FGZ12" s="188"/>
      <c r="FHA12" s="188"/>
      <c r="FHB12" s="188"/>
      <c r="FHC12" s="188"/>
      <c r="FHD12" s="188"/>
      <c r="FHE12" s="188"/>
      <c r="FHF12" s="188"/>
      <c r="FHG12" s="188"/>
      <c r="FHH12" s="188"/>
      <c r="FHI12" s="188"/>
      <c r="FHJ12" s="188"/>
      <c r="FHK12" s="188"/>
      <c r="FHL12" s="188"/>
      <c r="FHM12" s="188"/>
      <c r="FHN12" s="188"/>
      <c r="FHO12" s="188"/>
      <c r="FHP12" s="188"/>
      <c r="FHQ12" s="188"/>
      <c r="FHR12" s="188"/>
      <c r="FHS12" s="188"/>
      <c r="FHT12" s="188"/>
      <c r="FHU12" s="188"/>
      <c r="FHV12" s="188"/>
      <c r="FHW12" s="188"/>
      <c r="FHX12" s="188"/>
      <c r="FHY12" s="188"/>
      <c r="FHZ12" s="188"/>
      <c r="FIA12" s="188"/>
      <c r="FIB12" s="188"/>
      <c r="FIC12" s="188"/>
      <c r="FID12" s="188"/>
      <c r="FIE12" s="188"/>
      <c r="FIF12" s="188"/>
      <c r="FIG12" s="188"/>
      <c r="FIH12" s="188"/>
      <c r="FII12" s="188"/>
      <c r="FIJ12" s="188"/>
      <c r="FIK12" s="188"/>
      <c r="FIL12" s="188"/>
      <c r="FIM12" s="188"/>
      <c r="FIN12" s="188"/>
      <c r="FIO12" s="188"/>
      <c r="FIP12" s="188"/>
      <c r="FIQ12" s="188"/>
      <c r="FIR12" s="188"/>
      <c r="FIS12" s="188"/>
      <c r="FIT12" s="188"/>
      <c r="FIU12" s="188"/>
      <c r="FIV12" s="188"/>
      <c r="FIW12" s="188"/>
      <c r="FIX12" s="188"/>
      <c r="FIY12" s="188"/>
      <c r="FIZ12" s="188"/>
      <c r="FJA12" s="188"/>
      <c r="FJB12" s="188"/>
      <c r="FJC12" s="188"/>
      <c r="FJD12" s="188"/>
      <c r="FJE12" s="188"/>
      <c r="FJF12" s="188"/>
      <c r="FJG12" s="188"/>
      <c r="FJH12" s="188"/>
      <c r="FJI12" s="188"/>
      <c r="FJJ12" s="188"/>
      <c r="FJK12" s="188"/>
      <c r="FJL12" s="188"/>
      <c r="FJM12" s="188"/>
      <c r="FJN12" s="188"/>
      <c r="FJO12" s="188"/>
      <c r="FJP12" s="188"/>
      <c r="FJQ12" s="188"/>
      <c r="FJR12" s="188"/>
      <c r="FJS12" s="188"/>
      <c r="FJT12" s="188"/>
      <c r="FJU12" s="188"/>
      <c r="FJV12" s="188"/>
      <c r="FJW12" s="188"/>
      <c r="FJX12" s="188"/>
      <c r="FJY12" s="188"/>
      <c r="FJZ12" s="188"/>
      <c r="FKA12" s="188"/>
      <c r="FKB12" s="188"/>
      <c r="FKC12" s="188"/>
      <c r="FKD12" s="188"/>
      <c r="FKE12" s="188"/>
      <c r="FKF12" s="188"/>
      <c r="FKG12" s="188"/>
      <c r="FKH12" s="188"/>
      <c r="FKI12" s="188"/>
      <c r="FKJ12" s="188"/>
      <c r="FKK12" s="188"/>
      <c r="FKL12" s="188"/>
      <c r="FKM12" s="188"/>
      <c r="FKN12" s="188"/>
      <c r="FKO12" s="188"/>
      <c r="FKP12" s="188"/>
      <c r="FKQ12" s="188"/>
      <c r="FKR12" s="188"/>
      <c r="FKS12" s="188"/>
      <c r="FKT12" s="188"/>
      <c r="FKU12" s="188"/>
      <c r="FKV12" s="188"/>
      <c r="FKW12" s="188"/>
      <c r="FKX12" s="188"/>
      <c r="FKY12" s="188"/>
      <c r="FKZ12" s="188"/>
      <c r="FLA12" s="188"/>
      <c r="FLB12" s="188"/>
      <c r="FLC12" s="188"/>
      <c r="FLD12" s="188"/>
      <c r="FLE12" s="188"/>
      <c r="FLF12" s="188"/>
      <c r="FLG12" s="188"/>
      <c r="FLH12" s="188"/>
      <c r="FLI12" s="188"/>
      <c r="FLJ12" s="188"/>
      <c r="FLK12" s="188"/>
      <c r="FLL12" s="188"/>
      <c r="FLM12" s="188"/>
      <c r="FLN12" s="188"/>
      <c r="FLO12" s="188"/>
      <c r="FLP12" s="188"/>
      <c r="FLQ12" s="188"/>
      <c r="FLR12" s="188"/>
      <c r="FLS12" s="188"/>
      <c r="FLT12" s="188"/>
      <c r="FLU12" s="188"/>
      <c r="FLV12" s="188"/>
      <c r="FLW12" s="188"/>
      <c r="FLX12" s="188"/>
      <c r="FLY12" s="188"/>
      <c r="FLZ12" s="188"/>
      <c r="FMA12" s="188"/>
      <c r="FMB12" s="188"/>
      <c r="FMC12" s="188"/>
      <c r="FMD12" s="188"/>
      <c r="FME12" s="188"/>
      <c r="FMF12" s="188"/>
      <c r="FMG12" s="188"/>
      <c r="FMH12" s="188"/>
      <c r="FMI12" s="188"/>
      <c r="FMJ12" s="188"/>
      <c r="FMK12" s="188"/>
      <c r="FML12" s="188"/>
      <c r="FMM12" s="188"/>
      <c r="FMN12" s="188"/>
      <c r="FMO12" s="188"/>
      <c r="FMP12" s="188"/>
      <c r="FMQ12" s="188"/>
      <c r="FMR12" s="188"/>
      <c r="FMS12" s="188"/>
      <c r="FMT12" s="188"/>
      <c r="FMU12" s="188"/>
      <c r="FMV12" s="188"/>
      <c r="FMW12" s="188"/>
      <c r="FMX12" s="188"/>
      <c r="FMY12" s="188"/>
      <c r="FMZ12" s="188"/>
      <c r="FNA12" s="188"/>
      <c r="FNB12" s="188"/>
      <c r="FNC12" s="188"/>
      <c r="FND12" s="188"/>
      <c r="FNE12" s="188"/>
      <c r="FNF12" s="188"/>
      <c r="FNG12" s="188"/>
      <c r="FNH12" s="188"/>
      <c r="FNI12" s="188"/>
      <c r="FNJ12" s="188"/>
      <c r="FNK12" s="188"/>
      <c r="FNL12" s="188"/>
      <c r="FNM12" s="188"/>
      <c r="FNN12" s="188"/>
      <c r="FNO12" s="188"/>
      <c r="FNP12" s="188"/>
      <c r="FNQ12" s="188"/>
      <c r="FNR12" s="188"/>
      <c r="FNS12" s="188"/>
      <c r="FNT12" s="188"/>
      <c r="FNU12" s="188"/>
      <c r="FNV12" s="188"/>
      <c r="FNW12" s="188"/>
      <c r="FNX12" s="188"/>
      <c r="FNY12" s="188"/>
      <c r="FNZ12" s="188"/>
      <c r="FOA12" s="188"/>
      <c r="FOB12" s="188"/>
      <c r="FOC12" s="188"/>
      <c r="FOD12" s="188"/>
      <c r="FOE12" s="188"/>
      <c r="FOF12" s="188"/>
      <c r="FOG12" s="188"/>
      <c r="FOH12" s="188"/>
      <c r="FOI12" s="188"/>
      <c r="FOJ12" s="188"/>
      <c r="FOK12" s="188"/>
      <c r="FOL12" s="188"/>
      <c r="FOM12" s="188"/>
      <c r="FON12" s="188"/>
      <c r="FOO12" s="188"/>
      <c r="FOP12" s="188"/>
      <c r="FOQ12" s="188"/>
      <c r="FOR12" s="188"/>
      <c r="FOS12" s="188"/>
      <c r="FOT12" s="188"/>
      <c r="FOU12" s="188"/>
      <c r="FOV12" s="188"/>
      <c r="FOW12" s="188"/>
      <c r="FOX12" s="188"/>
      <c r="FOY12" s="188"/>
      <c r="FOZ12" s="188"/>
      <c r="FPA12" s="188"/>
      <c r="FPB12" s="188"/>
      <c r="FPC12" s="188"/>
      <c r="FPD12" s="188"/>
      <c r="FPE12" s="188"/>
      <c r="FPF12" s="188"/>
      <c r="FPG12" s="188"/>
      <c r="FPH12" s="188"/>
      <c r="FPI12" s="188"/>
      <c r="FPJ12" s="188"/>
      <c r="FPK12" s="188"/>
      <c r="FPL12" s="188"/>
      <c r="FPM12" s="188"/>
      <c r="FPN12" s="188"/>
      <c r="FPO12" s="188"/>
      <c r="FPP12" s="188"/>
      <c r="FPQ12" s="188"/>
      <c r="FPR12" s="188"/>
      <c r="FPS12" s="188"/>
      <c r="FPT12" s="188"/>
      <c r="FPU12" s="188"/>
      <c r="FPV12" s="188"/>
      <c r="FPW12" s="188"/>
      <c r="FPX12" s="188"/>
      <c r="FPY12" s="188"/>
      <c r="FPZ12" s="188"/>
      <c r="FQA12" s="188"/>
      <c r="FQB12" s="188"/>
      <c r="FQC12" s="188"/>
      <c r="FQD12" s="188"/>
      <c r="FQE12" s="188"/>
      <c r="FQF12" s="188"/>
      <c r="FQG12" s="188"/>
      <c r="FQH12" s="188"/>
      <c r="FQI12" s="188"/>
      <c r="FQJ12" s="188"/>
      <c r="FQK12" s="188"/>
      <c r="FQL12" s="188"/>
      <c r="FQM12" s="188"/>
      <c r="FQN12" s="188"/>
      <c r="FQO12" s="188"/>
      <c r="FQP12" s="188"/>
      <c r="FQQ12" s="188"/>
      <c r="FQR12" s="188"/>
      <c r="FQS12" s="188"/>
      <c r="FQT12" s="188"/>
      <c r="FQU12" s="188"/>
      <c r="FQV12" s="188"/>
      <c r="FQW12" s="188"/>
      <c r="FQX12" s="188"/>
      <c r="FQY12" s="188"/>
      <c r="FQZ12" s="188"/>
      <c r="FRA12" s="188"/>
      <c r="FRB12" s="188"/>
      <c r="FRC12" s="188"/>
      <c r="FRD12" s="188"/>
      <c r="FRE12" s="188"/>
      <c r="FRF12" s="188"/>
      <c r="FRG12" s="188"/>
      <c r="FRH12" s="188"/>
      <c r="FRI12" s="188"/>
      <c r="FRJ12" s="188"/>
      <c r="FRK12" s="188"/>
      <c r="FRL12" s="188"/>
      <c r="FRM12" s="188"/>
      <c r="FRN12" s="188"/>
      <c r="FRO12" s="188"/>
      <c r="FRP12" s="188"/>
      <c r="FRQ12" s="188"/>
      <c r="FRR12" s="188"/>
      <c r="FRS12" s="188"/>
      <c r="FRT12" s="188"/>
      <c r="FRU12" s="188"/>
      <c r="FRV12" s="188"/>
      <c r="FRW12" s="188"/>
      <c r="FRX12" s="188"/>
      <c r="FRY12" s="188"/>
      <c r="FRZ12" s="188"/>
      <c r="FSA12" s="188"/>
      <c r="FSB12" s="188"/>
      <c r="FSC12" s="188"/>
      <c r="FSD12" s="188"/>
      <c r="FSE12" s="188"/>
      <c r="FSF12" s="188"/>
      <c r="FSG12" s="188"/>
      <c r="FSH12" s="188"/>
      <c r="FSI12" s="188"/>
      <c r="FSJ12" s="188"/>
      <c r="FSK12" s="188"/>
      <c r="FSL12" s="188"/>
      <c r="FSM12" s="188"/>
      <c r="FSN12" s="188"/>
      <c r="FSO12" s="188"/>
      <c r="FSP12" s="188"/>
      <c r="FSQ12" s="188"/>
      <c r="FSR12" s="188"/>
      <c r="FSS12" s="188"/>
      <c r="FST12" s="188"/>
      <c r="FSU12" s="188"/>
      <c r="FSV12" s="188"/>
      <c r="FSW12" s="188"/>
      <c r="FSX12" s="188"/>
      <c r="FSY12" s="188"/>
      <c r="FSZ12" s="188"/>
      <c r="FTA12" s="188"/>
      <c r="FTB12" s="188"/>
      <c r="FTC12" s="188"/>
      <c r="FTD12" s="188"/>
      <c r="FTE12" s="188"/>
      <c r="FTF12" s="188"/>
      <c r="FTG12" s="188"/>
      <c r="FTH12" s="188"/>
      <c r="FTI12" s="188"/>
      <c r="FTJ12" s="188"/>
      <c r="FTK12" s="188"/>
      <c r="FTL12" s="188"/>
      <c r="FTM12" s="188"/>
      <c r="FTN12" s="188"/>
      <c r="FTO12" s="188"/>
      <c r="FTP12" s="188"/>
      <c r="FTQ12" s="188"/>
      <c r="FTR12" s="188"/>
      <c r="FTS12" s="188"/>
      <c r="FTT12" s="188"/>
      <c r="FTU12" s="188"/>
      <c r="FTV12" s="188"/>
      <c r="FTW12" s="188"/>
      <c r="FTX12" s="188"/>
      <c r="FTY12" s="188"/>
      <c r="FTZ12" s="188"/>
      <c r="FUA12" s="188"/>
      <c r="FUB12" s="188"/>
      <c r="FUC12" s="188"/>
      <c r="FUD12" s="188"/>
      <c r="FUE12" s="188"/>
      <c r="FUF12" s="188"/>
      <c r="FUG12" s="188"/>
      <c r="FUH12" s="188"/>
      <c r="FUI12" s="188"/>
      <c r="FUJ12" s="188"/>
      <c r="FUK12" s="188"/>
      <c r="FUL12" s="188"/>
      <c r="FUM12" s="188"/>
      <c r="FUN12" s="188"/>
      <c r="FUO12" s="188"/>
      <c r="FUP12" s="188"/>
      <c r="FUQ12" s="188"/>
      <c r="FUR12" s="188"/>
      <c r="FUS12" s="188"/>
      <c r="FUT12" s="188"/>
      <c r="FUU12" s="188"/>
      <c r="FUV12" s="188"/>
      <c r="FUW12" s="188"/>
      <c r="FUX12" s="188"/>
      <c r="FUY12" s="188"/>
      <c r="FUZ12" s="188"/>
      <c r="FVA12" s="188"/>
      <c r="FVB12" s="188"/>
      <c r="FVC12" s="188"/>
      <c r="FVD12" s="188"/>
      <c r="FVE12" s="188"/>
      <c r="FVF12" s="188"/>
      <c r="FVG12" s="188"/>
      <c r="FVH12" s="188"/>
      <c r="FVI12" s="188"/>
      <c r="FVJ12" s="188"/>
      <c r="FVK12" s="188"/>
      <c r="FVL12" s="188"/>
      <c r="FVM12" s="188"/>
      <c r="FVN12" s="188"/>
      <c r="FVO12" s="188"/>
      <c r="FVP12" s="188"/>
      <c r="FVQ12" s="188"/>
      <c r="FVR12" s="188"/>
      <c r="FVS12" s="188"/>
      <c r="FVT12" s="188"/>
      <c r="FVU12" s="188"/>
      <c r="FVV12" s="188"/>
      <c r="FVW12" s="188"/>
      <c r="FVX12" s="188"/>
      <c r="FVY12" s="188"/>
      <c r="FVZ12" s="188"/>
      <c r="FWA12" s="188"/>
      <c r="FWB12" s="188"/>
      <c r="FWC12" s="188"/>
      <c r="FWD12" s="188"/>
      <c r="FWE12" s="188"/>
      <c r="FWF12" s="188"/>
      <c r="FWG12" s="188"/>
      <c r="FWH12" s="188"/>
      <c r="FWI12" s="188"/>
      <c r="FWJ12" s="188"/>
      <c r="FWK12" s="188"/>
      <c r="FWL12" s="188"/>
      <c r="FWM12" s="188"/>
      <c r="FWN12" s="188"/>
      <c r="FWO12" s="188"/>
      <c r="FWP12" s="188"/>
      <c r="FWQ12" s="188"/>
      <c r="FWR12" s="188"/>
      <c r="FWS12" s="188"/>
      <c r="FWT12" s="188"/>
      <c r="FWU12" s="188"/>
      <c r="FWV12" s="188"/>
      <c r="FWW12" s="188"/>
      <c r="FWX12" s="188"/>
      <c r="FWY12" s="188"/>
      <c r="FWZ12" s="188"/>
      <c r="FXA12" s="188"/>
      <c r="FXB12" s="188"/>
      <c r="FXC12" s="188"/>
      <c r="FXD12" s="188"/>
      <c r="FXE12" s="188"/>
      <c r="FXF12" s="188"/>
      <c r="FXG12" s="188"/>
      <c r="FXH12" s="188"/>
      <c r="FXI12" s="188"/>
      <c r="FXJ12" s="188"/>
      <c r="FXK12" s="188"/>
      <c r="FXL12" s="188"/>
      <c r="FXM12" s="188"/>
      <c r="FXN12" s="188"/>
      <c r="FXO12" s="188"/>
      <c r="FXP12" s="188"/>
      <c r="FXQ12" s="188"/>
      <c r="FXR12" s="188"/>
      <c r="FXS12" s="188"/>
      <c r="FXT12" s="188"/>
      <c r="FXU12" s="188"/>
      <c r="FXV12" s="188"/>
      <c r="FXW12" s="188"/>
      <c r="FXX12" s="188"/>
      <c r="FXY12" s="188"/>
      <c r="FXZ12" s="188"/>
      <c r="FYA12" s="188"/>
      <c r="FYB12" s="188"/>
      <c r="FYC12" s="188"/>
      <c r="FYD12" s="188"/>
      <c r="FYE12" s="188"/>
      <c r="FYF12" s="188"/>
      <c r="FYG12" s="188"/>
      <c r="FYH12" s="188"/>
      <c r="FYI12" s="188"/>
      <c r="FYJ12" s="188"/>
      <c r="FYK12" s="188"/>
      <c r="FYL12" s="188"/>
      <c r="FYM12" s="188"/>
      <c r="FYN12" s="188"/>
      <c r="FYO12" s="188"/>
      <c r="FYP12" s="188"/>
      <c r="FYQ12" s="188"/>
      <c r="FYR12" s="188"/>
      <c r="FYS12" s="188"/>
      <c r="FYT12" s="188"/>
      <c r="FYU12" s="188"/>
      <c r="FYV12" s="188"/>
      <c r="FYW12" s="188"/>
      <c r="FYX12" s="188"/>
      <c r="FYY12" s="188"/>
      <c r="FYZ12" s="188"/>
      <c r="FZA12" s="188"/>
      <c r="FZB12" s="188"/>
      <c r="FZC12" s="188"/>
      <c r="FZD12" s="188"/>
      <c r="FZE12" s="188"/>
      <c r="FZF12" s="188"/>
      <c r="FZG12" s="188"/>
      <c r="FZH12" s="188"/>
      <c r="FZI12" s="188"/>
      <c r="FZJ12" s="188"/>
      <c r="FZK12" s="188"/>
      <c r="FZL12" s="188"/>
      <c r="FZM12" s="188"/>
      <c r="FZN12" s="188"/>
      <c r="FZO12" s="188"/>
      <c r="FZP12" s="188"/>
      <c r="FZQ12" s="188"/>
      <c r="FZR12" s="188"/>
      <c r="FZS12" s="188"/>
      <c r="FZT12" s="188"/>
      <c r="FZU12" s="188"/>
      <c r="FZV12" s="188"/>
      <c r="FZW12" s="188"/>
      <c r="FZX12" s="188"/>
      <c r="FZY12" s="188"/>
      <c r="FZZ12" s="188"/>
      <c r="GAA12" s="188"/>
      <c r="GAB12" s="188"/>
      <c r="GAC12" s="188"/>
      <c r="GAD12" s="188"/>
      <c r="GAE12" s="188"/>
      <c r="GAF12" s="188"/>
      <c r="GAG12" s="188"/>
      <c r="GAH12" s="188"/>
      <c r="GAI12" s="188"/>
      <c r="GAJ12" s="188"/>
      <c r="GAK12" s="188"/>
      <c r="GAL12" s="188"/>
      <c r="GAM12" s="188"/>
      <c r="GAN12" s="188"/>
      <c r="GAO12" s="188"/>
      <c r="GAP12" s="188"/>
      <c r="GAQ12" s="188"/>
      <c r="GAR12" s="188"/>
      <c r="GAS12" s="188"/>
      <c r="GAT12" s="188"/>
      <c r="GAU12" s="188"/>
      <c r="GAV12" s="188"/>
      <c r="GAW12" s="188"/>
      <c r="GAX12" s="188"/>
      <c r="GAY12" s="188"/>
      <c r="GAZ12" s="188"/>
      <c r="GBA12" s="188"/>
      <c r="GBB12" s="188"/>
      <c r="GBC12" s="188"/>
      <c r="GBD12" s="188"/>
      <c r="GBE12" s="188"/>
      <c r="GBF12" s="188"/>
      <c r="GBG12" s="188"/>
      <c r="GBH12" s="188"/>
      <c r="GBI12" s="188"/>
      <c r="GBJ12" s="188"/>
      <c r="GBK12" s="188"/>
      <c r="GBL12" s="188"/>
      <c r="GBM12" s="188"/>
      <c r="GBN12" s="188"/>
      <c r="GBO12" s="188"/>
      <c r="GBP12" s="188"/>
      <c r="GBQ12" s="188"/>
      <c r="GBR12" s="188"/>
      <c r="GBS12" s="188"/>
      <c r="GBT12" s="188"/>
      <c r="GBU12" s="188"/>
      <c r="GBV12" s="188"/>
      <c r="GBW12" s="188"/>
      <c r="GBX12" s="188"/>
      <c r="GBY12" s="188"/>
      <c r="GBZ12" s="188"/>
      <c r="GCA12" s="188"/>
      <c r="GCB12" s="188"/>
      <c r="GCC12" s="188"/>
      <c r="GCD12" s="188"/>
      <c r="GCE12" s="188"/>
      <c r="GCF12" s="188"/>
      <c r="GCG12" s="188"/>
      <c r="GCH12" s="188"/>
      <c r="GCI12" s="188"/>
      <c r="GCJ12" s="188"/>
      <c r="GCK12" s="188"/>
      <c r="GCL12" s="188"/>
      <c r="GCM12" s="188"/>
      <c r="GCN12" s="188"/>
      <c r="GCO12" s="188"/>
      <c r="GCP12" s="188"/>
      <c r="GCQ12" s="188"/>
      <c r="GCR12" s="188"/>
      <c r="GCS12" s="188"/>
      <c r="GCT12" s="188"/>
      <c r="GCU12" s="188"/>
      <c r="GCV12" s="188"/>
      <c r="GCW12" s="188"/>
      <c r="GCX12" s="188"/>
      <c r="GCY12" s="188"/>
      <c r="GCZ12" s="188"/>
      <c r="GDA12" s="188"/>
      <c r="GDB12" s="188"/>
      <c r="GDC12" s="188"/>
      <c r="GDD12" s="188"/>
      <c r="GDE12" s="188"/>
      <c r="GDF12" s="188"/>
      <c r="GDG12" s="188"/>
      <c r="GDH12" s="188"/>
      <c r="GDI12" s="188"/>
      <c r="GDJ12" s="188"/>
      <c r="GDK12" s="188"/>
      <c r="GDL12" s="188"/>
      <c r="GDM12" s="188"/>
      <c r="GDN12" s="188"/>
      <c r="GDO12" s="188"/>
      <c r="GDP12" s="188"/>
      <c r="GDQ12" s="188"/>
      <c r="GDR12" s="188"/>
      <c r="GDS12" s="188"/>
      <c r="GDT12" s="188"/>
      <c r="GDU12" s="188"/>
      <c r="GDV12" s="188"/>
      <c r="GDW12" s="188"/>
      <c r="GDX12" s="188"/>
      <c r="GDY12" s="188"/>
      <c r="GDZ12" s="188"/>
      <c r="GEA12" s="188"/>
      <c r="GEB12" s="188"/>
      <c r="GEC12" s="188"/>
      <c r="GED12" s="188"/>
      <c r="GEE12" s="188"/>
      <c r="GEF12" s="188"/>
      <c r="GEG12" s="188"/>
      <c r="GEH12" s="188"/>
      <c r="GEI12" s="188"/>
      <c r="GEJ12" s="188"/>
      <c r="GEK12" s="188"/>
      <c r="GEL12" s="188"/>
      <c r="GEM12" s="188"/>
      <c r="GEN12" s="188"/>
      <c r="GEO12" s="188"/>
      <c r="GEP12" s="188"/>
      <c r="GEQ12" s="188"/>
      <c r="GER12" s="188"/>
      <c r="GES12" s="188"/>
      <c r="GET12" s="188"/>
      <c r="GEU12" s="188"/>
      <c r="GEV12" s="188"/>
      <c r="GEW12" s="188"/>
      <c r="GEX12" s="188"/>
      <c r="GEY12" s="188"/>
      <c r="GEZ12" s="188"/>
      <c r="GFA12" s="188"/>
      <c r="GFB12" s="188"/>
      <c r="GFC12" s="188"/>
      <c r="GFD12" s="188"/>
      <c r="GFE12" s="188"/>
      <c r="GFF12" s="188"/>
      <c r="GFG12" s="188"/>
      <c r="GFH12" s="188"/>
      <c r="GFI12" s="188"/>
      <c r="GFJ12" s="188"/>
      <c r="GFK12" s="188"/>
      <c r="GFL12" s="188"/>
      <c r="GFM12" s="188"/>
      <c r="GFN12" s="188"/>
      <c r="GFO12" s="188"/>
      <c r="GFP12" s="188"/>
      <c r="GFQ12" s="188"/>
      <c r="GFR12" s="188"/>
      <c r="GFS12" s="188"/>
      <c r="GFT12" s="188"/>
      <c r="GFU12" s="188"/>
      <c r="GFV12" s="188"/>
      <c r="GFW12" s="188"/>
      <c r="GFX12" s="188"/>
      <c r="GFY12" s="188"/>
      <c r="GFZ12" s="188"/>
      <c r="GGA12" s="188"/>
      <c r="GGB12" s="188"/>
      <c r="GGC12" s="188"/>
      <c r="GGD12" s="188"/>
      <c r="GGE12" s="188"/>
      <c r="GGF12" s="188"/>
      <c r="GGG12" s="188"/>
      <c r="GGH12" s="188"/>
      <c r="GGI12" s="188"/>
      <c r="GGJ12" s="188"/>
      <c r="GGK12" s="188"/>
      <c r="GGL12" s="188"/>
      <c r="GGM12" s="188"/>
      <c r="GGN12" s="188"/>
      <c r="GGO12" s="188"/>
      <c r="GGP12" s="188"/>
      <c r="GGQ12" s="188"/>
      <c r="GGR12" s="188"/>
      <c r="GGS12" s="188"/>
      <c r="GGT12" s="188"/>
      <c r="GGU12" s="188"/>
      <c r="GGV12" s="188"/>
      <c r="GGW12" s="188"/>
      <c r="GGX12" s="188"/>
      <c r="GGY12" s="188"/>
      <c r="GGZ12" s="188"/>
      <c r="GHA12" s="188"/>
      <c r="GHB12" s="188"/>
      <c r="GHC12" s="188"/>
      <c r="GHD12" s="188"/>
      <c r="GHE12" s="188"/>
      <c r="GHF12" s="188"/>
      <c r="GHG12" s="188"/>
      <c r="GHH12" s="188"/>
      <c r="GHI12" s="188"/>
      <c r="GHJ12" s="188"/>
      <c r="GHK12" s="188"/>
      <c r="GHL12" s="188"/>
      <c r="GHM12" s="188"/>
      <c r="GHN12" s="188"/>
      <c r="GHO12" s="188"/>
      <c r="GHP12" s="188"/>
      <c r="GHQ12" s="188"/>
      <c r="GHR12" s="188"/>
      <c r="GHS12" s="188"/>
      <c r="GHT12" s="188"/>
      <c r="GHU12" s="188"/>
      <c r="GHV12" s="188"/>
      <c r="GHW12" s="188"/>
      <c r="GHX12" s="188"/>
      <c r="GHY12" s="188"/>
      <c r="GHZ12" s="188"/>
      <c r="GIA12" s="188"/>
      <c r="GIB12" s="188"/>
      <c r="GIC12" s="188"/>
      <c r="GID12" s="188"/>
      <c r="GIE12" s="188"/>
      <c r="GIF12" s="188"/>
      <c r="GIG12" s="188"/>
      <c r="GIH12" s="188"/>
      <c r="GII12" s="188"/>
      <c r="GIJ12" s="188"/>
      <c r="GIK12" s="188"/>
      <c r="GIL12" s="188"/>
      <c r="GIM12" s="188"/>
      <c r="GIN12" s="188"/>
      <c r="GIO12" s="188"/>
      <c r="GIP12" s="188"/>
      <c r="GIQ12" s="188"/>
      <c r="GIR12" s="188"/>
      <c r="GIS12" s="188"/>
      <c r="GIT12" s="188"/>
      <c r="GIU12" s="188"/>
      <c r="GIV12" s="188"/>
      <c r="GIW12" s="188"/>
      <c r="GIX12" s="188"/>
      <c r="GIY12" s="188"/>
      <c r="GIZ12" s="188"/>
      <c r="GJA12" s="188"/>
      <c r="GJB12" s="188"/>
      <c r="GJC12" s="188"/>
      <c r="GJD12" s="188"/>
      <c r="GJE12" s="188"/>
      <c r="GJF12" s="188"/>
      <c r="GJG12" s="188"/>
      <c r="GJH12" s="188"/>
      <c r="GJI12" s="188"/>
      <c r="GJJ12" s="188"/>
      <c r="GJK12" s="188"/>
      <c r="GJL12" s="188"/>
      <c r="GJM12" s="188"/>
      <c r="GJN12" s="188"/>
      <c r="GJO12" s="188"/>
      <c r="GJP12" s="188"/>
      <c r="GJQ12" s="188"/>
      <c r="GJR12" s="188"/>
      <c r="GJS12" s="188"/>
      <c r="GJT12" s="188"/>
      <c r="GJU12" s="188"/>
      <c r="GJV12" s="188"/>
      <c r="GJW12" s="188"/>
      <c r="GJX12" s="188"/>
      <c r="GJY12" s="188"/>
      <c r="GJZ12" s="188"/>
      <c r="GKA12" s="188"/>
      <c r="GKB12" s="188"/>
      <c r="GKC12" s="188"/>
      <c r="GKD12" s="188"/>
      <c r="GKE12" s="188"/>
      <c r="GKF12" s="188"/>
      <c r="GKG12" s="188"/>
      <c r="GKH12" s="188"/>
      <c r="GKI12" s="188"/>
      <c r="GKJ12" s="188"/>
      <c r="GKK12" s="188"/>
      <c r="GKL12" s="188"/>
      <c r="GKM12" s="188"/>
      <c r="GKN12" s="188"/>
      <c r="GKO12" s="188"/>
      <c r="GKP12" s="188"/>
      <c r="GKQ12" s="188"/>
      <c r="GKR12" s="188"/>
      <c r="GKS12" s="188"/>
      <c r="GKT12" s="188"/>
      <c r="GKU12" s="188"/>
      <c r="GKV12" s="188"/>
      <c r="GKW12" s="188"/>
      <c r="GKX12" s="188"/>
      <c r="GKY12" s="188"/>
      <c r="GKZ12" s="188"/>
      <c r="GLA12" s="188"/>
      <c r="GLB12" s="188"/>
      <c r="GLC12" s="188"/>
      <c r="GLD12" s="188"/>
      <c r="GLE12" s="188"/>
      <c r="GLF12" s="188"/>
      <c r="GLG12" s="188"/>
      <c r="GLH12" s="188"/>
      <c r="GLI12" s="188"/>
      <c r="GLJ12" s="188"/>
      <c r="GLK12" s="188"/>
      <c r="GLL12" s="188"/>
      <c r="GLM12" s="188"/>
      <c r="GLN12" s="188"/>
      <c r="GLO12" s="188"/>
      <c r="GLP12" s="188"/>
      <c r="GLQ12" s="188"/>
      <c r="GLR12" s="188"/>
      <c r="GLS12" s="188"/>
      <c r="GLT12" s="188"/>
      <c r="GLU12" s="188"/>
      <c r="GLV12" s="188"/>
      <c r="GLW12" s="188"/>
      <c r="GLX12" s="188"/>
      <c r="GLY12" s="188"/>
      <c r="GLZ12" s="188"/>
      <c r="GMA12" s="188"/>
      <c r="GMB12" s="188"/>
      <c r="GMC12" s="188"/>
      <c r="GMD12" s="188"/>
      <c r="GME12" s="188"/>
      <c r="GMF12" s="188"/>
      <c r="GMG12" s="188"/>
      <c r="GMH12" s="188"/>
      <c r="GMI12" s="188"/>
      <c r="GMJ12" s="188"/>
      <c r="GMK12" s="188"/>
      <c r="GML12" s="188"/>
      <c r="GMM12" s="188"/>
      <c r="GMN12" s="188"/>
      <c r="GMO12" s="188"/>
      <c r="GMP12" s="188"/>
      <c r="GMQ12" s="188"/>
      <c r="GMR12" s="188"/>
      <c r="GMS12" s="188"/>
      <c r="GMT12" s="188"/>
      <c r="GMU12" s="188"/>
      <c r="GMV12" s="188"/>
      <c r="GMW12" s="188"/>
      <c r="GMX12" s="188"/>
      <c r="GMY12" s="188"/>
      <c r="GMZ12" s="188"/>
      <c r="GNA12" s="188"/>
      <c r="GNB12" s="188"/>
      <c r="GNC12" s="188"/>
      <c r="GND12" s="188"/>
      <c r="GNE12" s="188"/>
      <c r="GNF12" s="188"/>
      <c r="GNG12" s="188"/>
      <c r="GNH12" s="188"/>
      <c r="GNI12" s="188"/>
      <c r="GNJ12" s="188"/>
      <c r="GNK12" s="188"/>
      <c r="GNL12" s="188"/>
      <c r="GNM12" s="188"/>
      <c r="GNN12" s="188"/>
      <c r="GNO12" s="188"/>
      <c r="GNP12" s="188"/>
      <c r="GNQ12" s="188"/>
      <c r="GNR12" s="188"/>
      <c r="GNS12" s="188"/>
      <c r="GNT12" s="188"/>
      <c r="GNU12" s="188"/>
      <c r="GNV12" s="188"/>
      <c r="GNW12" s="188"/>
      <c r="GNX12" s="188"/>
      <c r="GNY12" s="188"/>
      <c r="GNZ12" s="188"/>
      <c r="GOA12" s="188"/>
      <c r="GOB12" s="188"/>
      <c r="GOC12" s="188"/>
      <c r="GOD12" s="188"/>
      <c r="GOE12" s="188"/>
      <c r="GOF12" s="188"/>
      <c r="GOG12" s="188"/>
      <c r="GOH12" s="188"/>
      <c r="GOI12" s="188"/>
      <c r="GOJ12" s="188"/>
      <c r="GOK12" s="188"/>
      <c r="GOL12" s="188"/>
      <c r="GOM12" s="188"/>
      <c r="GON12" s="188"/>
      <c r="GOO12" s="188"/>
      <c r="GOP12" s="188"/>
      <c r="GOQ12" s="188"/>
      <c r="GOR12" s="188"/>
      <c r="GOS12" s="188"/>
      <c r="GOT12" s="188"/>
      <c r="GOU12" s="188"/>
      <c r="GOV12" s="188"/>
      <c r="GOW12" s="188"/>
      <c r="GOX12" s="188"/>
      <c r="GOY12" s="188"/>
      <c r="GOZ12" s="188"/>
      <c r="GPA12" s="188"/>
      <c r="GPB12" s="188"/>
      <c r="GPC12" s="188"/>
      <c r="GPD12" s="188"/>
      <c r="GPE12" s="188"/>
      <c r="GPF12" s="188"/>
      <c r="GPG12" s="188"/>
      <c r="GPH12" s="188"/>
      <c r="GPI12" s="188"/>
      <c r="GPJ12" s="188"/>
      <c r="GPK12" s="188"/>
      <c r="GPL12" s="188"/>
      <c r="GPM12" s="188"/>
      <c r="GPN12" s="188"/>
      <c r="GPO12" s="188"/>
      <c r="GPP12" s="188"/>
      <c r="GPQ12" s="188"/>
      <c r="GPR12" s="188"/>
      <c r="GPS12" s="188"/>
      <c r="GPT12" s="188"/>
      <c r="GPU12" s="188"/>
      <c r="GPV12" s="188"/>
      <c r="GPW12" s="188"/>
      <c r="GPX12" s="188"/>
      <c r="GPY12" s="188"/>
      <c r="GPZ12" s="188"/>
      <c r="GQA12" s="188"/>
      <c r="GQB12" s="188"/>
      <c r="GQC12" s="188"/>
      <c r="GQD12" s="188"/>
      <c r="GQE12" s="188"/>
      <c r="GQF12" s="188"/>
      <c r="GQG12" s="188"/>
      <c r="GQH12" s="188"/>
      <c r="GQI12" s="188"/>
      <c r="GQJ12" s="188"/>
      <c r="GQK12" s="188"/>
      <c r="GQL12" s="188"/>
      <c r="GQM12" s="188"/>
      <c r="GQN12" s="188"/>
      <c r="GQO12" s="188"/>
      <c r="GQP12" s="188"/>
      <c r="GQQ12" s="188"/>
      <c r="GQR12" s="188"/>
      <c r="GQS12" s="188"/>
      <c r="GQT12" s="188"/>
      <c r="GQU12" s="188"/>
      <c r="GQV12" s="188"/>
      <c r="GQW12" s="188"/>
      <c r="GQX12" s="188"/>
      <c r="GQY12" s="188"/>
      <c r="GQZ12" s="188"/>
      <c r="GRA12" s="188"/>
      <c r="GRB12" s="188"/>
      <c r="GRC12" s="188"/>
      <c r="GRD12" s="188"/>
      <c r="GRE12" s="188"/>
      <c r="GRF12" s="188"/>
      <c r="GRG12" s="188"/>
      <c r="GRH12" s="188"/>
      <c r="GRI12" s="188"/>
      <c r="GRJ12" s="188"/>
      <c r="GRK12" s="188"/>
      <c r="GRL12" s="188"/>
      <c r="GRM12" s="188"/>
      <c r="GRN12" s="188"/>
      <c r="GRO12" s="188"/>
      <c r="GRP12" s="188"/>
      <c r="GRQ12" s="188"/>
      <c r="GRR12" s="188"/>
      <c r="GRS12" s="188"/>
      <c r="GRT12" s="188"/>
      <c r="GRU12" s="188"/>
      <c r="GRV12" s="188"/>
      <c r="GRW12" s="188"/>
      <c r="GRX12" s="188"/>
      <c r="GRY12" s="188"/>
      <c r="GRZ12" s="188"/>
      <c r="GSA12" s="188"/>
      <c r="GSB12" s="188"/>
      <c r="GSC12" s="188"/>
      <c r="GSD12" s="188"/>
      <c r="GSE12" s="188"/>
      <c r="GSF12" s="188"/>
      <c r="GSG12" s="188"/>
      <c r="GSH12" s="188"/>
      <c r="GSI12" s="188"/>
      <c r="GSJ12" s="188"/>
      <c r="GSK12" s="188"/>
      <c r="GSL12" s="188"/>
      <c r="GSM12" s="188"/>
      <c r="GSN12" s="188"/>
      <c r="GSO12" s="188"/>
      <c r="GSP12" s="188"/>
      <c r="GSQ12" s="188"/>
      <c r="GSR12" s="188"/>
      <c r="GSS12" s="188"/>
      <c r="GST12" s="188"/>
      <c r="GSU12" s="188"/>
      <c r="GSV12" s="188"/>
      <c r="GSW12" s="188"/>
      <c r="GSX12" s="188"/>
      <c r="GSY12" s="188"/>
      <c r="GSZ12" s="188"/>
      <c r="GTA12" s="188"/>
      <c r="GTB12" s="188"/>
      <c r="GTC12" s="188"/>
      <c r="GTD12" s="188"/>
      <c r="GTE12" s="188"/>
      <c r="GTF12" s="188"/>
      <c r="GTG12" s="188"/>
      <c r="GTH12" s="188"/>
      <c r="GTI12" s="188"/>
      <c r="GTJ12" s="188"/>
      <c r="GTK12" s="188"/>
      <c r="GTL12" s="188"/>
      <c r="GTM12" s="188"/>
      <c r="GTN12" s="188"/>
      <c r="GTO12" s="188"/>
      <c r="GTP12" s="188"/>
      <c r="GTQ12" s="188"/>
      <c r="GTR12" s="188"/>
      <c r="GTS12" s="188"/>
      <c r="GTT12" s="188"/>
      <c r="GTU12" s="188"/>
      <c r="GTV12" s="188"/>
      <c r="GTW12" s="188"/>
      <c r="GTX12" s="188"/>
      <c r="GTY12" s="188"/>
      <c r="GTZ12" s="188"/>
      <c r="GUA12" s="188"/>
      <c r="GUB12" s="188"/>
      <c r="GUC12" s="188"/>
      <c r="GUD12" s="188"/>
      <c r="GUE12" s="188"/>
      <c r="GUF12" s="188"/>
      <c r="GUG12" s="188"/>
      <c r="GUH12" s="188"/>
      <c r="GUI12" s="188"/>
      <c r="GUJ12" s="188"/>
      <c r="GUK12" s="188"/>
      <c r="GUL12" s="188"/>
      <c r="GUM12" s="188"/>
      <c r="GUN12" s="188"/>
      <c r="GUO12" s="188"/>
      <c r="GUP12" s="188"/>
      <c r="GUQ12" s="188"/>
      <c r="GUR12" s="188"/>
      <c r="GUS12" s="188"/>
      <c r="GUT12" s="188"/>
      <c r="GUU12" s="188"/>
      <c r="GUV12" s="188"/>
      <c r="GUW12" s="188"/>
      <c r="GUX12" s="188"/>
      <c r="GUY12" s="188"/>
      <c r="GUZ12" s="188"/>
      <c r="GVA12" s="188"/>
      <c r="GVB12" s="188"/>
      <c r="GVC12" s="188"/>
      <c r="GVD12" s="188"/>
      <c r="GVE12" s="188"/>
      <c r="GVF12" s="188"/>
      <c r="GVG12" s="188"/>
      <c r="GVH12" s="188"/>
      <c r="GVI12" s="188"/>
      <c r="GVJ12" s="188"/>
      <c r="GVK12" s="188"/>
      <c r="GVL12" s="188"/>
      <c r="GVM12" s="188"/>
      <c r="GVN12" s="188"/>
      <c r="GVO12" s="188"/>
      <c r="GVP12" s="188"/>
      <c r="GVQ12" s="188"/>
      <c r="GVR12" s="188"/>
      <c r="GVS12" s="188"/>
      <c r="GVT12" s="188"/>
      <c r="GVU12" s="188"/>
      <c r="GVV12" s="188"/>
      <c r="GVW12" s="188"/>
      <c r="GVX12" s="188"/>
      <c r="GVY12" s="188"/>
      <c r="GVZ12" s="188"/>
      <c r="GWA12" s="188"/>
      <c r="GWB12" s="188"/>
      <c r="GWC12" s="188"/>
      <c r="GWD12" s="188"/>
      <c r="GWE12" s="188"/>
      <c r="GWF12" s="188"/>
      <c r="GWG12" s="188"/>
      <c r="GWH12" s="188"/>
      <c r="GWI12" s="188"/>
      <c r="GWJ12" s="188"/>
      <c r="GWK12" s="188"/>
      <c r="GWL12" s="188"/>
      <c r="GWM12" s="188"/>
      <c r="GWN12" s="188"/>
      <c r="GWO12" s="188"/>
      <c r="GWP12" s="188"/>
      <c r="GWQ12" s="188"/>
      <c r="GWR12" s="188"/>
      <c r="GWS12" s="188"/>
      <c r="GWT12" s="188"/>
      <c r="GWU12" s="188"/>
      <c r="GWV12" s="188"/>
      <c r="GWW12" s="188"/>
      <c r="GWX12" s="188"/>
      <c r="GWY12" s="188"/>
      <c r="GWZ12" s="188"/>
      <c r="GXA12" s="188"/>
      <c r="GXB12" s="188"/>
      <c r="GXC12" s="188"/>
      <c r="GXD12" s="188"/>
      <c r="GXE12" s="188"/>
      <c r="GXF12" s="188"/>
      <c r="GXG12" s="188"/>
      <c r="GXH12" s="188"/>
      <c r="GXI12" s="188"/>
      <c r="GXJ12" s="188"/>
      <c r="GXK12" s="188"/>
      <c r="GXL12" s="188"/>
      <c r="GXM12" s="188"/>
      <c r="GXN12" s="188"/>
      <c r="GXO12" s="188"/>
      <c r="GXP12" s="188"/>
      <c r="GXQ12" s="188"/>
      <c r="GXR12" s="188"/>
      <c r="GXS12" s="188"/>
      <c r="GXT12" s="188"/>
      <c r="GXU12" s="188"/>
      <c r="GXV12" s="188"/>
      <c r="GXW12" s="188"/>
      <c r="GXX12" s="188"/>
      <c r="GXY12" s="188"/>
      <c r="GXZ12" s="188"/>
      <c r="GYA12" s="188"/>
      <c r="GYB12" s="188"/>
      <c r="GYC12" s="188"/>
      <c r="GYD12" s="188"/>
      <c r="GYE12" s="188"/>
      <c r="GYF12" s="188"/>
      <c r="GYG12" s="188"/>
      <c r="GYH12" s="188"/>
      <c r="GYI12" s="188"/>
      <c r="GYJ12" s="188"/>
      <c r="GYK12" s="188"/>
      <c r="GYL12" s="188"/>
      <c r="GYM12" s="188"/>
      <c r="GYN12" s="188"/>
      <c r="GYO12" s="188"/>
      <c r="GYP12" s="188"/>
      <c r="GYQ12" s="188"/>
      <c r="GYR12" s="188"/>
      <c r="GYS12" s="188"/>
      <c r="GYT12" s="188"/>
      <c r="GYU12" s="188"/>
      <c r="GYV12" s="188"/>
      <c r="GYW12" s="188"/>
      <c r="GYX12" s="188"/>
      <c r="GYY12" s="188"/>
      <c r="GYZ12" s="188"/>
      <c r="GZA12" s="188"/>
      <c r="GZB12" s="188"/>
      <c r="GZC12" s="188"/>
      <c r="GZD12" s="188"/>
      <c r="GZE12" s="188"/>
      <c r="GZF12" s="188"/>
      <c r="GZG12" s="188"/>
      <c r="GZH12" s="188"/>
      <c r="GZI12" s="188"/>
      <c r="GZJ12" s="188"/>
      <c r="GZK12" s="188"/>
      <c r="GZL12" s="188"/>
      <c r="GZM12" s="188"/>
      <c r="GZN12" s="188"/>
      <c r="GZO12" s="188"/>
      <c r="GZP12" s="188"/>
      <c r="GZQ12" s="188"/>
      <c r="GZR12" s="188"/>
      <c r="GZS12" s="188"/>
      <c r="GZT12" s="188"/>
      <c r="GZU12" s="188"/>
      <c r="GZV12" s="188"/>
      <c r="GZW12" s="188"/>
      <c r="GZX12" s="188"/>
      <c r="GZY12" s="188"/>
      <c r="GZZ12" s="188"/>
      <c r="HAA12" s="188"/>
      <c r="HAB12" s="188"/>
      <c r="HAC12" s="188"/>
      <c r="HAD12" s="188"/>
      <c r="HAE12" s="188"/>
      <c r="HAF12" s="188"/>
      <c r="HAG12" s="188"/>
      <c r="HAH12" s="188"/>
      <c r="HAI12" s="188"/>
      <c r="HAJ12" s="188"/>
      <c r="HAK12" s="188"/>
      <c r="HAL12" s="188"/>
      <c r="HAM12" s="188"/>
      <c r="HAN12" s="188"/>
      <c r="HAO12" s="188"/>
      <c r="HAP12" s="188"/>
      <c r="HAQ12" s="188"/>
      <c r="HAR12" s="188"/>
      <c r="HAS12" s="188"/>
      <c r="HAT12" s="188"/>
      <c r="HAU12" s="188"/>
      <c r="HAV12" s="188"/>
      <c r="HAW12" s="188"/>
      <c r="HAX12" s="188"/>
      <c r="HAY12" s="188"/>
      <c r="HAZ12" s="188"/>
      <c r="HBA12" s="188"/>
      <c r="HBB12" s="188"/>
      <c r="HBC12" s="188"/>
      <c r="HBD12" s="188"/>
      <c r="HBE12" s="188"/>
      <c r="HBF12" s="188"/>
      <c r="HBG12" s="188"/>
      <c r="HBH12" s="188"/>
      <c r="HBI12" s="188"/>
      <c r="HBJ12" s="188"/>
      <c r="HBK12" s="188"/>
      <c r="HBL12" s="188"/>
      <c r="HBM12" s="188"/>
      <c r="HBN12" s="188"/>
      <c r="HBO12" s="188"/>
      <c r="HBP12" s="188"/>
      <c r="HBQ12" s="188"/>
      <c r="HBR12" s="188"/>
      <c r="HBS12" s="188"/>
      <c r="HBT12" s="188"/>
      <c r="HBU12" s="188"/>
      <c r="HBV12" s="188"/>
      <c r="HBW12" s="188"/>
      <c r="HBX12" s="188"/>
      <c r="HBY12" s="188"/>
      <c r="HBZ12" s="188"/>
      <c r="HCA12" s="188"/>
      <c r="HCB12" s="188"/>
      <c r="HCC12" s="188"/>
      <c r="HCD12" s="188"/>
      <c r="HCE12" s="188"/>
      <c r="HCF12" s="188"/>
      <c r="HCG12" s="188"/>
      <c r="HCH12" s="188"/>
      <c r="HCI12" s="188"/>
      <c r="HCJ12" s="188"/>
      <c r="HCK12" s="188"/>
      <c r="HCL12" s="188"/>
      <c r="HCM12" s="188"/>
      <c r="HCN12" s="188"/>
      <c r="HCO12" s="188"/>
      <c r="HCP12" s="188"/>
      <c r="HCQ12" s="188"/>
      <c r="HCR12" s="188"/>
      <c r="HCS12" s="188"/>
      <c r="HCT12" s="188"/>
      <c r="HCU12" s="188"/>
      <c r="HCV12" s="188"/>
      <c r="HCW12" s="188"/>
      <c r="HCX12" s="188"/>
      <c r="HCY12" s="188"/>
      <c r="HCZ12" s="188"/>
      <c r="HDA12" s="188"/>
      <c r="HDB12" s="188"/>
      <c r="HDC12" s="188"/>
      <c r="HDD12" s="188"/>
      <c r="HDE12" s="188"/>
      <c r="HDF12" s="188"/>
      <c r="HDG12" s="188"/>
      <c r="HDH12" s="188"/>
      <c r="HDI12" s="188"/>
      <c r="HDJ12" s="188"/>
      <c r="HDK12" s="188"/>
      <c r="HDL12" s="188"/>
      <c r="HDM12" s="188"/>
      <c r="HDN12" s="188"/>
      <c r="HDO12" s="188"/>
      <c r="HDP12" s="188"/>
      <c r="HDQ12" s="188"/>
      <c r="HDR12" s="188"/>
      <c r="HDS12" s="188"/>
      <c r="HDT12" s="188"/>
      <c r="HDU12" s="188"/>
      <c r="HDV12" s="188"/>
      <c r="HDW12" s="188"/>
      <c r="HDX12" s="188"/>
      <c r="HDY12" s="188"/>
      <c r="HDZ12" s="188"/>
      <c r="HEA12" s="188"/>
      <c r="HEB12" s="188"/>
      <c r="HEC12" s="188"/>
      <c r="HED12" s="188"/>
      <c r="HEE12" s="188"/>
      <c r="HEF12" s="188"/>
      <c r="HEG12" s="188"/>
      <c r="HEH12" s="188"/>
      <c r="HEI12" s="188"/>
      <c r="HEJ12" s="188"/>
      <c r="HEK12" s="188"/>
      <c r="HEL12" s="188"/>
      <c r="HEM12" s="188"/>
      <c r="HEN12" s="188"/>
      <c r="HEO12" s="188"/>
      <c r="HEP12" s="188"/>
      <c r="HEQ12" s="188"/>
      <c r="HER12" s="188"/>
      <c r="HES12" s="188"/>
      <c r="HET12" s="188"/>
      <c r="HEU12" s="188"/>
      <c r="HEV12" s="188"/>
      <c r="HEW12" s="188"/>
      <c r="HEX12" s="188"/>
      <c r="HEY12" s="188"/>
      <c r="HEZ12" s="188"/>
      <c r="HFA12" s="188"/>
      <c r="HFB12" s="188"/>
      <c r="HFC12" s="188"/>
      <c r="HFD12" s="188"/>
      <c r="HFE12" s="188"/>
      <c r="HFF12" s="188"/>
      <c r="HFG12" s="188"/>
      <c r="HFH12" s="188"/>
      <c r="HFI12" s="188"/>
      <c r="HFJ12" s="188"/>
      <c r="HFK12" s="188"/>
      <c r="HFL12" s="188"/>
      <c r="HFM12" s="188"/>
      <c r="HFN12" s="188"/>
      <c r="HFO12" s="188"/>
      <c r="HFP12" s="188"/>
      <c r="HFQ12" s="188"/>
      <c r="HFR12" s="188"/>
      <c r="HFS12" s="188"/>
      <c r="HFT12" s="188"/>
      <c r="HFU12" s="188"/>
      <c r="HFV12" s="188"/>
      <c r="HFW12" s="188"/>
      <c r="HFX12" s="188"/>
      <c r="HFY12" s="188"/>
      <c r="HFZ12" s="188"/>
      <c r="HGA12" s="188"/>
      <c r="HGB12" s="188"/>
      <c r="HGC12" s="188"/>
      <c r="HGD12" s="188"/>
      <c r="HGE12" s="188"/>
      <c r="HGF12" s="188"/>
      <c r="HGG12" s="188"/>
      <c r="HGH12" s="188"/>
      <c r="HGI12" s="188"/>
      <c r="HGJ12" s="188"/>
      <c r="HGK12" s="188"/>
      <c r="HGL12" s="188"/>
      <c r="HGM12" s="188"/>
      <c r="HGN12" s="188"/>
      <c r="HGO12" s="188"/>
      <c r="HGP12" s="188"/>
      <c r="HGQ12" s="188"/>
      <c r="HGR12" s="188"/>
      <c r="HGS12" s="188"/>
      <c r="HGT12" s="188"/>
      <c r="HGU12" s="188"/>
      <c r="HGV12" s="188"/>
      <c r="HGW12" s="188"/>
      <c r="HGX12" s="188"/>
      <c r="HGY12" s="188"/>
      <c r="HGZ12" s="188"/>
      <c r="HHA12" s="188"/>
      <c r="HHB12" s="188"/>
      <c r="HHC12" s="188"/>
      <c r="HHD12" s="188"/>
      <c r="HHE12" s="188"/>
      <c r="HHF12" s="188"/>
      <c r="HHG12" s="188"/>
      <c r="HHH12" s="188"/>
      <c r="HHI12" s="188"/>
      <c r="HHJ12" s="188"/>
      <c r="HHK12" s="188"/>
      <c r="HHL12" s="188"/>
      <c r="HHM12" s="188"/>
      <c r="HHN12" s="188"/>
      <c r="HHO12" s="188"/>
      <c r="HHP12" s="188"/>
      <c r="HHQ12" s="188"/>
      <c r="HHR12" s="188"/>
      <c r="HHS12" s="188"/>
      <c r="HHT12" s="188"/>
      <c r="HHU12" s="188"/>
      <c r="HHV12" s="188"/>
      <c r="HHW12" s="188"/>
      <c r="HHX12" s="188"/>
      <c r="HHY12" s="188"/>
      <c r="HHZ12" s="188"/>
      <c r="HIA12" s="188"/>
      <c r="HIB12" s="188"/>
      <c r="HIC12" s="188"/>
      <c r="HID12" s="188"/>
      <c r="HIE12" s="188"/>
      <c r="HIF12" s="188"/>
      <c r="HIG12" s="188"/>
      <c r="HIH12" s="188"/>
      <c r="HII12" s="188"/>
      <c r="HIJ12" s="188"/>
      <c r="HIK12" s="188"/>
      <c r="HIL12" s="188"/>
      <c r="HIM12" s="188"/>
      <c r="HIN12" s="188"/>
      <c r="HIO12" s="188"/>
      <c r="HIP12" s="188"/>
      <c r="HIQ12" s="188"/>
      <c r="HIR12" s="188"/>
      <c r="HIS12" s="188"/>
      <c r="HIT12" s="188"/>
      <c r="HIU12" s="188"/>
      <c r="HIV12" s="188"/>
      <c r="HIW12" s="188"/>
      <c r="HIX12" s="188"/>
      <c r="HIY12" s="188"/>
      <c r="HIZ12" s="188"/>
      <c r="HJA12" s="188"/>
      <c r="HJB12" s="188"/>
      <c r="HJC12" s="188"/>
      <c r="HJD12" s="188"/>
      <c r="HJE12" s="188"/>
      <c r="HJF12" s="188"/>
      <c r="HJG12" s="188"/>
      <c r="HJH12" s="188"/>
      <c r="HJI12" s="188"/>
      <c r="HJJ12" s="188"/>
      <c r="HJK12" s="188"/>
      <c r="HJL12" s="188"/>
      <c r="HJM12" s="188"/>
      <c r="HJN12" s="188"/>
      <c r="HJO12" s="188"/>
      <c r="HJP12" s="188"/>
      <c r="HJQ12" s="188"/>
      <c r="HJR12" s="188"/>
      <c r="HJS12" s="188"/>
      <c r="HJT12" s="188"/>
      <c r="HJU12" s="188"/>
      <c r="HJV12" s="188"/>
      <c r="HJW12" s="188"/>
      <c r="HJX12" s="188"/>
      <c r="HJY12" s="188"/>
      <c r="HJZ12" s="188"/>
      <c r="HKA12" s="188"/>
      <c r="HKB12" s="188"/>
      <c r="HKC12" s="188"/>
      <c r="HKD12" s="188"/>
      <c r="HKE12" s="188"/>
      <c r="HKF12" s="188"/>
      <c r="HKG12" s="188"/>
      <c r="HKH12" s="188"/>
      <c r="HKI12" s="188"/>
      <c r="HKJ12" s="188"/>
      <c r="HKK12" s="188"/>
      <c r="HKL12" s="188"/>
      <c r="HKM12" s="188"/>
      <c r="HKN12" s="188"/>
      <c r="HKO12" s="188"/>
      <c r="HKP12" s="188"/>
      <c r="HKQ12" s="188"/>
      <c r="HKR12" s="188"/>
      <c r="HKS12" s="188"/>
      <c r="HKT12" s="188"/>
      <c r="HKU12" s="188"/>
      <c r="HKV12" s="188"/>
      <c r="HKW12" s="188"/>
      <c r="HKX12" s="188"/>
      <c r="HKY12" s="188"/>
      <c r="HKZ12" s="188"/>
      <c r="HLA12" s="188"/>
      <c r="HLB12" s="188"/>
      <c r="HLC12" s="188"/>
      <c r="HLD12" s="188"/>
      <c r="HLE12" s="188"/>
      <c r="HLF12" s="188"/>
      <c r="HLG12" s="188"/>
      <c r="HLH12" s="188"/>
      <c r="HLI12" s="188"/>
      <c r="HLJ12" s="188"/>
      <c r="HLK12" s="188"/>
      <c r="HLL12" s="188"/>
      <c r="HLM12" s="188"/>
      <c r="HLN12" s="188"/>
      <c r="HLO12" s="188"/>
      <c r="HLP12" s="188"/>
      <c r="HLQ12" s="188"/>
      <c r="HLR12" s="188"/>
      <c r="HLS12" s="188"/>
      <c r="HLT12" s="188"/>
      <c r="HLU12" s="188"/>
      <c r="HLV12" s="188"/>
      <c r="HLW12" s="188"/>
      <c r="HLX12" s="188"/>
      <c r="HLY12" s="188"/>
      <c r="HLZ12" s="188"/>
      <c r="HMA12" s="188"/>
      <c r="HMB12" s="188"/>
      <c r="HMC12" s="188"/>
      <c r="HMD12" s="188"/>
      <c r="HME12" s="188"/>
      <c r="HMF12" s="188"/>
      <c r="HMG12" s="188"/>
      <c r="HMH12" s="188"/>
      <c r="HMI12" s="188"/>
      <c r="HMJ12" s="188"/>
      <c r="HMK12" s="188"/>
      <c r="HML12" s="188"/>
      <c r="HMM12" s="188"/>
      <c r="HMN12" s="188"/>
      <c r="HMO12" s="188"/>
      <c r="HMP12" s="188"/>
      <c r="HMQ12" s="188"/>
      <c r="HMR12" s="188"/>
      <c r="HMS12" s="188"/>
      <c r="HMT12" s="188"/>
      <c r="HMU12" s="188"/>
      <c r="HMV12" s="188"/>
      <c r="HMW12" s="188"/>
      <c r="HMX12" s="188"/>
      <c r="HMY12" s="188"/>
      <c r="HMZ12" s="188"/>
      <c r="HNA12" s="188"/>
      <c r="HNB12" s="188"/>
      <c r="HNC12" s="188"/>
      <c r="HND12" s="188"/>
      <c r="HNE12" s="188"/>
      <c r="HNF12" s="188"/>
      <c r="HNG12" s="188"/>
      <c r="HNH12" s="188"/>
      <c r="HNI12" s="188"/>
      <c r="HNJ12" s="188"/>
      <c r="HNK12" s="188"/>
      <c r="HNL12" s="188"/>
      <c r="HNM12" s="188"/>
      <c r="HNN12" s="188"/>
      <c r="HNO12" s="188"/>
      <c r="HNP12" s="188"/>
      <c r="HNQ12" s="188"/>
      <c r="HNR12" s="188"/>
      <c r="HNS12" s="188"/>
      <c r="HNT12" s="188"/>
      <c r="HNU12" s="188"/>
      <c r="HNV12" s="188"/>
      <c r="HNW12" s="188"/>
      <c r="HNX12" s="188"/>
      <c r="HNY12" s="188"/>
      <c r="HNZ12" s="188"/>
      <c r="HOA12" s="188"/>
      <c r="HOB12" s="188"/>
      <c r="HOC12" s="188"/>
      <c r="HOD12" s="188"/>
      <c r="HOE12" s="188"/>
      <c r="HOF12" s="188"/>
      <c r="HOG12" s="188"/>
      <c r="HOH12" s="188"/>
      <c r="HOI12" s="188"/>
      <c r="HOJ12" s="188"/>
      <c r="HOK12" s="188"/>
      <c r="HOL12" s="188"/>
      <c r="HOM12" s="188"/>
      <c r="HON12" s="188"/>
      <c r="HOO12" s="188"/>
      <c r="HOP12" s="188"/>
      <c r="HOQ12" s="188"/>
      <c r="HOR12" s="188"/>
      <c r="HOS12" s="188"/>
      <c r="HOT12" s="188"/>
      <c r="HOU12" s="188"/>
      <c r="HOV12" s="188"/>
      <c r="HOW12" s="188"/>
      <c r="HOX12" s="188"/>
      <c r="HOY12" s="188"/>
      <c r="HOZ12" s="188"/>
      <c r="HPA12" s="188"/>
      <c r="HPB12" s="188"/>
      <c r="HPC12" s="188"/>
      <c r="HPD12" s="188"/>
      <c r="HPE12" s="188"/>
      <c r="HPF12" s="188"/>
      <c r="HPG12" s="188"/>
      <c r="HPH12" s="188"/>
      <c r="HPI12" s="188"/>
      <c r="HPJ12" s="188"/>
      <c r="HPK12" s="188"/>
      <c r="HPL12" s="188"/>
      <c r="HPM12" s="188"/>
      <c r="HPN12" s="188"/>
      <c r="HPO12" s="188"/>
      <c r="HPP12" s="188"/>
      <c r="HPQ12" s="188"/>
      <c r="HPR12" s="188"/>
      <c r="HPS12" s="188"/>
      <c r="HPT12" s="188"/>
      <c r="HPU12" s="188"/>
      <c r="HPV12" s="188"/>
      <c r="HPW12" s="188"/>
      <c r="HPX12" s="188"/>
      <c r="HPY12" s="188"/>
      <c r="HPZ12" s="188"/>
      <c r="HQA12" s="188"/>
      <c r="HQB12" s="188"/>
      <c r="HQC12" s="188"/>
      <c r="HQD12" s="188"/>
      <c r="HQE12" s="188"/>
      <c r="HQF12" s="188"/>
      <c r="HQG12" s="188"/>
      <c r="HQH12" s="188"/>
      <c r="HQI12" s="188"/>
      <c r="HQJ12" s="188"/>
      <c r="HQK12" s="188"/>
      <c r="HQL12" s="188"/>
      <c r="HQM12" s="188"/>
      <c r="HQN12" s="188"/>
      <c r="HQO12" s="188"/>
      <c r="HQP12" s="188"/>
      <c r="HQQ12" s="188"/>
      <c r="HQR12" s="188"/>
      <c r="HQS12" s="188"/>
      <c r="HQT12" s="188"/>
      <c r="HQU12" s="188"/>
      <c r="HQV12" s="188"/>
      <c r="HQW12" s="188"/>
      <c r="HQX12" s="188"/>
      <c r="HQY12" s="188"/>
      <c r="HQZ12" s="188"/>
      <c r="HRA12" s="188"/>
      <c r="HRB12" s="188"/>
      <c r="HRC12" s="188"/>
      <c r="HRD12" s="188"/>
      <c r="HRE12" s="188"/>
      <c r="HRF12" s="188"/>
      <c r="HRG12" s="188"/>
      <c r="HRH12" s="188"/>
      <c r="HRI12" s="188"/>
      <c r="HRJ12" s="188"/>
      <c r="HRK12" s="188"/>
      <c r="HRL12" s="188"/>
      <c r="HRM12" s="188"/>
      <c r="HRN12" s="188"/>
      <c r="HRO12" s="188"/>
      <c r="HRP12" s="188"/>
      <c r="HRQ12" s="188"/>
      <c r="HRR12" s="188"/>
      <c r="HRS12" s="188"/>
      <c r="HRT12" s="188"/>
      <c r="HRU12" s="188"/>
      <c r="HRV12" s="188"/>
      <c r="HRW12" s="188"/>
      <c r="HRX12" s="188"/>
      <c r="HRY12" s="188"/>
      <c r="HRZ12" s="188"/>
      <c r="HSA12" s="188"/>
      <c r="HSB12" s="188"/>
      <c r="HSC12" s="188"/>
      <c r="HSD12" s="188"/>
      <c r="HSE12" s="188"/>
      <c r="HSF12" s="188"/>
      <c r="HSG12" s="188"/>
      <c r="HSH12" s="188"/>
      <c r="HSI12" s="188"/>
      <c r="HSJ12" s="188"/>
      <c r="HSK12" s="188"/>
      <c r="HSL12" s="188"/>
      <c r="HSM12" s="188"/>
      <c r="HSN12" s="188"/>
      <c r="HSO12" s="188"/>
      <c r="HSP12" s="188"/>
      <c r="HSQ12" s="188"/>
      <c r="HSR12" s="188"/>
      <c r="HSS12" s="188"/>
      <c r="HST12" s="188"/>
      <c r="HSU12" s="188"/>
      <c r="HSV12" s="188"/>
      <c r="HSW12" s="188"/>
      <c r="HSX12" s="188"/>
      <c r="HSY12" s="188"/>
      <c r="HSZ12" s="188"/>
      <c r="HTA12" s="188"/>
      <c r="HTB12" s="188"/>
      <c r="HTC12" s="188"/>
      <c r="HTD12" s="188"/>
      <c r="HTE12" s="188"/>
      <c r="HTF12" s="188"/>
      <c r="HTG12" s="188"/>
      <c r="HTH12" s="188"/>
      <c r="HTI12" s="188"/>
      <c r="HTJ12" s="188"/>
      <c r="HTK12" s="188"/>
      <c r="HTL12" s="188"/>
      <c r="HTM12" s="188"/>
      <c r="HTN12" s="188"/>
      <c r="HTO12" s="188"/>
      <c r="HTP12" s="188"/>
      <c r="HTQ12" s="188"/>
      <c r="HTR12" s="188"/>
      <c r="HTS12" s="188"/>
      <c r="HTT12" s="188"/>
      <c r="HTU12" s="188"/>
      <c r="HTV12" s="188"/>
      <c r="HTW12" s="188"/>
      <c r="HTX12" s="188"/>
      <c r="HTY12" s="188"/>
      <c r="HTZ12" s="188"/>
      <c r="HUA12" s="188"/>
      <c r="HUB12" s="188"/>
      <c r="HUC12" s="188"/>
      <c r="HUD12" s="188"/>
      <c r="HUE12" s="188"/>
      <c r="HUF12" s="188"/>
      <c r="HUG12" s="188"/>
      <c r="HUH12" s="188"/>
      <c r="HUI12" s="188"/>
      <c r="HUJ12" s="188"/>
      <c r="HUK12" s="188"/>
      <c r="HUL12" s="188"/>
      <c r="HUM12" s="188"/>
      <c r="HUN12" s="188"/>
      <c r="HUO12" s="188"/>
      <c r="HUP12" s="188"/>
      <c r="HUQ12" s="188"/>
      <c r="HUR12" s="188"/>
      <c r="HUS12" s="188"/>
      <c r="HUT12" s="188"/>
      <c r="HUU12" s="188"/>
      <c r="HUV12" s="188"/>
      <c r="HUW12" s="188"/>
      <c r="HUX12" s="188"/>
      <c r="HUY12" s="188"/>
      <c r="HUZ12" s="188"/>
      <c r="HVA12" s="188"/>
      <c r="HVB12" s="188"/>
      <c r="HVC12" s="188"/>
      <c r="HVD12" s="188"/>
      <c r="HVE12" s="188"/>
      <c r="HVF12" s="188"/>
      <c r="HVG12" s="188"/>
      <c r="HVH12" s="188"/>
      <c r="HVI12" s="188"/>
      <c r="HVJ12" s="188"/>
      <c r="HVK12" s="188"/>
      <c r="HVL12" s="188"/>
      <c r="HVM12" s="188"/>
      <c r="HVN12" s="188"/>
      <c r="HVO12" s="188"/>
      <c r="HVP12" s="188"/>
      <c r="HVQ12" s="188"/>
      <c r="HVR12" s="188"/>
      <c r="HVS12" s="188"/>
      <c r="HVT12" s="188"/>
      <c r="HVU12" s="188"/>
      <c r="HVV12" s="188"/>
      <c r="HVW12" s="188"/>
      <c r="HVX12" s="188"/>
      <c r="HVY12" s="188"/>
      <c r="HVZ12" s="188"/>
      <c r="HWA12" s="188"/>
      <c r="HWB12" s="188"/>
      <c r="HWC12" s="188"/>
      <c r="HWD12" s="188"/>
      <c r="HWE12" s="188"/>
      <c r="HWF12" s="188"/>
      <c r="HWG12" s="188"/>
      <c r="HWH12" s="188"/>
      <c r="HWI12" s="188"/>
      <c r="HWJ12" s="188"/>
      <c r="HWK12" s="188"/>
      <c r="HWL12" s="188"/>
      <c r="HWM12" s="188"/>
      <c r="HWN12" s="188"/>
      <c r="HWO12" s="188"/>
      <c r="HWP12" s="188"/>
      <c r="HWQ12" s="188"/>
      <c r="HWR12" s="188"/>
      <c r="HWS12" s="188"/>
      <c r="HWT12" s="188"/>
      <c r="HWU12" s="188"/>
      <c r="HWV12" s="188"/>
      <c r="HWW12" s="188"/>
      <c r="HWX12" s="188"/>
      <c r="HWY12" s="188"/>
      <c r="HWZ12" s="188"/>
      <c r="HXA12" s="188"/>
      <c r="HXB12" s="188"/>
      <c r="HXC12" s="188"/>
      <c r="HXD12" s="188"/>
      <c r="HXE12" s="188"/>
      <c r="HXF12" s="188"/>
      <c r="HXG12" s="188"/>
      <c r="HXH12" s="188"/>
      <c r="HXI12" s="188"/>
      <c r="HXJ12" s="188"/>
      <c r="HXK12" s="188"/>
      <c r="HXL12" s="188"/>
      <c r="HXM12" s="188"/>
      <c r="HXN12" s="188"/>
      <c r="HXO12" s="188"/>
      <c r="HXP12" s="188"/>
      <c r="HXQ12" s="188"/>
      <c r="HXR12" s="188"/>
      <c r="HXS12" s="188"/>
      <c r="HXT12" s="188"/>
      <c r="HXU12" s="188"/>
      <c r="HXV12" s="188"/>
      <c r="HXW12" s="188"/>
      <c r="HXX12" s="188"/>
      <c r="HXY12" s="188"/>
      <c r="HXZ12" s="188"/>
      <c r="HYA12" s="188"/>
      <c r="HYB12" s="188"/>
      <c r="HYC12" s="188"/>
      <c r="HYD12" s="188"/>
      <c r="HYE12" s="188"/>
      <c r="HYF12" s="188"/>
      <c r="HYG12" s="188"/>
      <c r="HYH12" s="188"/>
      <c r="HYI12" s="188"/>
      <c r="HYJ12" s="188"/>
      <c r="HYK12" s="188"/>
      <c r="HYL12" s="188"/>
      <c r="HYM12" s="188"/>
      <c r="HYN12" s="188"/>
      <c r="HYO12" s="188"/>
      <c r="HYP12" s="188"/>
      <c r="HYQ12" s="188"/>
      <c r="HYR12" s="188"/>
      <c r="HYS12" s="188"/>
      <c r="HYT12" s="188"/>
      <c r="HYU12" s="188"/>
      <c r="HYV12" s="188"/>
      <c r="HYW12" s="188"/>
      <c r="HYX12" s="188"/>
      <c r="HYY12" s="188"/>
      <c r="HYZ12" s="188"/>
      <c r="HZA12" s="188"/>
      <c r="HZB12" s="188"/>
      <c r="HZC12" s="188"/>
      <c r="HZD12" s="188"/>
      <c r="HZE12" s="188"/>
      <c r="HZF12" s="188"/>
      <c r="HZG12" s="188"/>
      <c r="HZH12" s="188"/>
      <c r="HZI12" s="188"/>
      <c r="HZJ12" s="188"/>
      <c r="HZK12" s="188"/>
      <c r="HZL12" s="188"/>
      <c r="HZM12" s="188"/>
      <c r="HZN12" s="188"/>
      <c r="HZO12" s="188"/>
      <c r="HZP12" s="188"/>
      <c r="HZQ12" s="188"/>
      <c r="HZR12" s="188"/>
      <c r="HZS12" s="188"/>
      <c r="HZT12" s="188"/>
      <c r="HZU12" s="188"/>
      <c r="HZV12" s="188"/>
      <c r="HZW12" s="188"/>
      <c r="HZX12" s="188"/>
      <c r="HZY12" s="188"/>
      <c r="HZZ12" s="188"/>
      <c r="IAA12" s="188"/>
      <c r="IAB12" s="188"/>
      <c r="IAC12" s="188"/>
      <c r="IAD12" s="188"/>
      <c r="IAE12" s="188"/>
      <c r="IAF12" s="188"/>
      <c r="IAG12" s="188"/>
      <c r="IAH12" s="188"/>
      <c r="IAI12" s="188"/>
      <c r="IAJ12" s="188"/>
      <c r="IAK12" s="188"/>
      <c r="IAL12" s="188"/>
      <c r="IAM12" s="188"/>
      <c r="IAN12" s="188"/>
      <c r="IAO12" s="188"/>
      <c r="IAP12" s="188"/>
      <c r="IAQ12" s="188"/>
      <c r="IAR12" s="188"/>
      <c r="IAS12" s="188"/>
      <c r="IAT12" s="188"/>
      <c r="IAU12" s="188"/>
      <c r="IAV12" s="188"/>
      <c r="IAW12" s="188"/>
      <c r="IAX12" s="188"/>
      <c r="IAY12" s="188"/>
      <c r="IAZ12" s="188"/>
      <c r="IBA12" s="188"/>
      <c r="IBB12" s="188"/>
      <c r="IBC12" s="188"/>
      <c r="IBD12" s="188"/>
      <c r="IBE12" s="188"/>
      <c r="IBF12" s="188"/>
      <c r="IBG12" s="188"/>
      <c r="IBH12" s="188"/>
      <c r="IBI12" s="188"/>
      <c r="IBJ12" s="188"/>
      <c r="IBK12" s="188"/>
      <c r="IBL12" s="188"/>
      <c r="IBM12" s="188"/>
      <c r="IBN12" s="188"/>
      <c r="IBO12" s="188"/>
      <c r="IBP12" s="188"/>
      <c r="IBQ12" s="188"/>
      <c r="IBR12" s="188"/>
      <c r="IBS12" s="188"/>
      <c r="IBT12" s="188"/>
      <c r="IBU12" s="188"/>
      <c r="IBV12" s="188"/>
      <c r="IBW12" s="188"/>
      <c r="IBX12" s="188"/>
      <c r="IBY12" s="188"/>
      <c r="IBZ12" s="188"/>
      <c r="ICA12" s="188"/>
      <c r="ICB12" s="188"/>
      <c r="ICC12" s="188"/>
      <c r="ICD12" s="188"/>
      <c r="ICE12" s="188"/>
      <c r="ICF12" s="188"/>
      <c r="ICG12" s="188"/>
      <c r="ICH12" s="188"/>
      <c r="ICI12" s="188"/>
      <c r="ICJ12" s="188"/>
      <c r="ICK12" s="188"/>
      <c r="ICL12" s="188"/>
      <c r="ICM12" s="188"/>
      <c r="ICN12" s="188"/>
      <c r="ICO12" s="188"/>
      <c r="ICP12" s="188"/>
      <c r="ICQ12" s="188"/>
      <c r="ICR12" s="188"/>
      <c r="ICS12" s="188"/>
      <c r="ICT12" s="188"/>
      <c r="ICU12" s="188"/>
      <c r="ICV12" s="188"/>
      <c r="ICW12" s="188"/>
      <c r="ICX12" s="188"/>
      <c r="ICY12" s="188"/>
      <c r="ICZ12" s="188"/>
      <c r="IDA12" s="188"/>
      <c r="IDB12" s="188"/>
      <c r="IDC12" s="188"/>
      <c r="IDD12" s="188"/>
      <c r="IDE12" s="188"/>
      <c r="IDF12" s="188"/>
      <c r="IDG12" s="188"/>
      <c r="IDH12" s="188"/>
      <c r="IDI12" s="188"/>
      <c r="IDJ12" s="188"/>
      <c r="IDK12" s="188"/>
      <c r="IDL12" s="188"/>
      <c r="IDM12" s="188"/>
      <c r="IDN12" s="188"/>
      <c r="IDO12" s="188"/>
      <c r="IDP12" s="188"/>
      <c r="IDQ12" s="188"/>
      <c r="IDR12" s="188"/>
      <c r="IDS12" s="188"/>
      <c r="IDT12" s="188"/>
      <c r="IDU12" s="188"/>
      <c r="IDV12" s="188"/>
      <c r="IDW12" s="188"/>
      <c r="IDX12" s="188"/>
      <c r="IDY12" s="188"/>
      <c r="IDZ12" s="188"/>
      <c r="IEA12" s="188"/>
      <c r="IEB12" s="188"/>
      <c r="IEC12" s="188"/>
      <c r="IED12" s="188"/>
      <c r="IEE12" s="188"/>
      <c r="IEF12" s="188"/>
      <c r="IEG12" s="188"/>
      <c r="IEH12" s="188"/>
      <c r="IEI12" s="188"/>
      <c r="IEJ12" s="188"/>
      <c r="IEK12" s="188"/>
      <c r="IEL12" s="188"/>
      <c r="IEM12" s="188"/>
      <c r="IEN12" s="188"/>
      <c r="IEO12" s="188"/>
      <c r="IEP12" s="188"/>
      <c r="IEQ12" s="188"/>
      <c r="IER12" s="188"/>
      <c r="IES12" s="188"/>
      <c r="IET12" s="188"/>
      <c r="IEU12" s="188"/>
      <c r="IEV12" s="188"/>
      <c r="IEW12" s="188"/>
      <c r="IEX12" s="188"/>
      <c r="IEY12" s="188"/>
      <c r="IEZ12" s="188"/>
      <c r="IFA12" s="188"/>
      <c r="IFB12" s="188"/>
      <c r="IFC12" s="188"/>
      <c r="IFD12" s="188"/>
      <c r="IFE12" s="188"/>
      <c r="IFF12" s="188"/>
      <c r="IFG12" s="188"/>
      <c r="IFH12" s="188"/>
      <c r="IFI12" s="188"/>
      <c r="IFJ12" s="188"/>
      <c r="IFK12" s="188"/>
      <c r="IFL12" s="188"/>
      <c r="IFM12" s="188"/>
      <c r="IFN12" s="188"/>
      <c r="IFO12" s="188"/>
      <c r="IFP12" s="188"/>
      <c r="IFQ12" s="188"/>
      <c r="IFR12" s="188"/>
      <c r="IFS12" s="188"/>
      <c r="IFT12" s="188"/>
      <c r="IFU12" s="188"/>
      <c r="IFV12" s="188"/>
      <c r="IFW12" s="188"/>
      <c r="IFX12" s="188"/>
      <c r="IFY12" s="188"/>
      <c r="IFZ12" s="188"/>
      <c r="IGA12" s="188"/>
      <c r="IGB12" s="188"/>
      <c r="IGC12" s="188"/>
      <c r="IGD12" s="188"/>
      <c r="IGE12" s="188"/>
      <c r="IGF12" s="188"/>
      <c r="IGG12" s="188"/>
      <c r="IGH12" s="188"/>
      <c r="IGI12" s="188"/>
      <c r="IGJ12" s="188"/>
      <c r="IGK12" s="188"/>
      <c r="IGL12" s="188"/>
      <c r="IGM12" s="188"/>
      <c r="IGN12" s="188"/>
      <c r="IGO12" s="188"/>
      <c r="IGP12" s="188"/>
      <c r="IGQ12" s="188"/>
      <c r="IGR12" s="188"/>
      <c r="IGS12" s="188"/>
      <c r="IGT12" s="188"/>
      <c r="IGU12" s="188"/>
      <c r="IGV12" s="188"/>
      <c r="IGW12" s="188"/>
      <c r="IGX12" s="188"/>
      <c r="IGY12" s="188"/>
      <c r="IGZ12" s="188"/>
      <c r="IHA12" s="188"/>
      <c r="IHB12" s="188"/>
      <c r="IHC12" s="188"/>
      <c r="IHD12" s="188"/>
      <c r="IHE12" s="188"/>
      <c r="IHF12" s="188"/>
      <c r="IHG12" s="188"/>
      <c r="IHH12" s="188"/>
      <c r="IHI12" s="188"/>
      <c r="IHJ12" s="188"/>
      <c r="IHK12" s="188"/>
      <c r="IHL12" s="188"/>
      <c r="IHM12" s="188"/>
      <c r="IHN12" s="188"/>
      <c r="IHO12" s="188"/>
      <c r="IHP12" s="188"/>
      <c r="IHQ12" s="188"/>
      <c r="IHR12" s="188"/>
      <c r="IHS12" s="188"/>
      <c r="IHT12" s="188"/>
      <c r="IHU12" s="188"/>
      <c r="IHV12" s="188"/>
      <c r="IHW12" s="188"/>
      <c r="IHX12" s="188"/>
      <c r="IHY12" s="188"/>
      <c r="IHZ12" s="188"/>
      <c r="IIA12" s="188"/>
      <c r="IIB12" s="188"/>
      <c r="IIC12" s="188"/>
      <c r="IID12" s="188"/>
      <c r="IIE12" s="188"/>
      <c r="IIF12" s="188"/>
      <c r="IIG12" s="188"/>
      <c r="IIH12" s="188"/>
      <c r="III12" s="188"/>
      <c r="IIJ12" s="188"/>
      <c r="IIK12" s="188"/>
      <c r="IIL12" s="188"/>
      <c r="IIM12" s="188"/>
      <c r="IIN12" s="188"/>
      <c r="IIO12" s="188"/>
      <c r="IIP12" s="188"/>
      <c r="IIQ12" s="188"/>
      <c r="IIR12" s="188"/>
      <c r="IIS12" s="188"/>
      <c r="IIT12" s="188"/>
      <c r="IIU12" s="188"/>
      <c r="IIV12" s="188"/>
      <c r="IIW12" s="188"/>
      <c r="IIX12" s="188"/>
      <c r="IIY12" s="188"/>
      <c r="IIZ12" s="188"/>
      <c r="IJA12" s="188"/>
      <c r="IJB12" s="188"/>
      <c r="IJC12" s="188"/>
      <c r="IJD12" s="188"/>
      <c r="IJE12" s="188"/>
      <c r="IJF12" s="188"/>
      <c r="IJG12" s="188"/>
      <c r="IJH12" s="188"/>
      <c r="IJI12" s="188"/>
      <c r="IJJ12" s="188"/>
      <c r="IJK12" s="188"/>
      <c r="IJL12" s="188"/>
      <c r="IJM12" s="188"/>
      <c r="IJN12" s="188"/>
      <c r="IJO12" s="188"/>
      <c r="IJP12" s="188"/>
      <c r="IJQ12" s="188"/>
      <c r="IJR12" s="188"/>
      <c r="IJS12" s="188"/>
      <c r="IJT12" s="188"/>
      <c r="IJU12" s="188"/>
      <c r="IJV12" s="188"/>
      <c r="IJW12" s="188"/>
      <c r="IJX12" s="188"/>
      <c r="IJY12" s="188"/>
      <c r="IJZ12" s="188"/>
      <c r="IKA12" s="188"/>
      <c r="IKB12" s="188"/>
      <c r="IKC12" s="188"/>
      <c r="IKD12" s="188"/>
      <c r="IKE12" s="188"/>
      <c r="IKF12" s="188"/>
      <c r="IKG12" s="188"/>
      <c r="IKH12" s="188"/>
      <c r="IKI12" s="188"/>
      <c r="IKJ12" s="188"/>
      <c r="IKK12" s="188"/>
      <c r="IKL12" s="188"/>
      <c r="IKM12" s="188"/>
      <c r="IKN12" s="188"/>
      <c r="IKO12" s="188"/>
      <c r="IKP12" s="188"/>
      <c r="IKQ12" s="188"/>
      <c r="IKR12" s="188"/>
      <c r="IKS12" s="188"/>
      <c r="IKT12" s="188"/>
      <c r="IKU12" s="188"/>
      <c r="IKV12" s="188"/>
      <c r="IKW12" s="188"/>
      <c r="IKX12" s="188"/>
      <c r="IKY12" s="188"/>
      <c r="IKZ12" s="188"/>
      <c r="ILA12" s="188"/>
      <c r="ILB12" s="188"/>
      <c r="ILC12" s="188"/>
      <c r="ILD12" s="188"/>
      <c r="ILE12" s="188"/>
      <c r="ILF12" s="188"/>
      <c r="ILG12" s="188"/>
      <c r="ILH12" s="188"/>
      <c r="ILI12" s="188"/>
      <c r="ILJ12" s="188"/>
      <c r="ILK12" s="188"/>
      <c r="ILL12" s="188"/>
      <c r="ILM12" s="188"/>
      <c r="ILN12" s="188"/>
      <c r="ILO12" s="188"/>
      <c r="ILP12" s="188"/>
      <c r="ILQ12" s="188"/>
      <c r="ILR12" s="188"/>
      <c r="ILS12" s="188"/>
      <c r="ILT12" s="188"/>
      <c r="ILU12" s="188"/>
      <c r="ILV12" s="188"/>
      <c r="ILW12" s="188"/>
      <c r="ILX12" s="188"/>
      <c r="ILY12" s="188"/>
      <c r="ILZ12" s="188"/>
      <c r="IMA12" s="188"/>
      <c r="IMB12" s="188"/>
      <c r="IMC12" s="188"/>
      <c r="IMD12" s="188"/>
      <c r="IME12" s="188"/>
      <c r="IMF12" s="188"/>
      <c r="IMG12" s="188"/>
      <c r="IMH12" s="188"/>
      <c r="IMI12" s="188"/>
      <c r="IMJ12" s="188"/>
      <c r="IMK12" s="188"/>
      <c r="IML12" s="188"/>
      <c r="IMM12" s="188"/>
      <c r="IMN12" s="188"/>
      <c r="IMO12" s="188"/>
      <c r="IMP12" s="188"/>
      <c r="IMQ12" s="188"/>
      <c r="IMR12" s="188"/>
      <c r="IMS12" s="188"/>
      <c r="IMT12" s="188"/>
      <c r="IMU12" s="188"/>
      <c r="IMV12" s="188"/>
      <c r="IMW12" s="188"/>
      <c r="IMX12" s="188"/>
      <c r="IMY12" s="188"/>
      <c r="IMZ12" s="188"/>
      <c r="INA12" s="188"/>
      <c r="INB12" s="188"/>
      <c r="INC12" s="188"/>
      <c r="IND12" s="188"/>
      <c r="INE12" s="188"/>
      <c r="INF12" s="188"/>
      <c r="ING12" s="188"/>
      <c r="INH12" s="188"/>
      <c r="INI12" s="188"/>
      <c r="INJ12" s="188"/>
      <c r="INK12" s="188"/>
      <c r="INL12" s="188"/>
      <c r="INM12" s="188"/>
      <c r="INN12" s="188"/>
      <c r="INO12" s="188"/>
      <c r="INP12" s="188"/>
      <c r="INQ12" s="188"/>
      <c r="INR12" s="188"/>
      <c r="INS12" s="188"/>
      <c r="INT12" s="188"/>
      <c r="INU12" s="188"/>
      <c r="INV12" s="188"/>
      <c r="INW12" s="188"/>
      <c r="INX12" s="188"/>
      <c r="INY12" s="188"/>
      <c r="INZ12" s="188"/>
      <c r="IOA12" s="188"/>
      <c r="IOB12" s="188"/>
      <c r="IOC12" s="188"/>
      <c r="IOD12" s="188"/>
      <c r="IOE12" s="188"/>
      <c r="IOF12" s="188"/>
      <c r="IOG12" s="188"/>
      <c r="IOH12" s="188"/>
      <c r="IOI12" s="188"/>
      <c r="IOJ12" s="188"/>
      <c r="IOK12" s="188"/>
      <c r="IOL12" s="188"/>
      <c r="IOM12" s="188"/>
      <c r="ION12" s="188"/>
      <c r="IOO12" s="188"/>
      <c r="IOP12" s="188"/>
      <c r="IOQ12" s="188"/>
      <c r="IOR12" s="188"/>
      <c r="IOS12" s="188"/>
      <c r="IOT12" s="188"/>
      <c r="IOU12" s="188"/>
      <c r="IOV12" s="188"/>
      <c r="IOW12" s="188"/>
      <c r="IOX12" s="188"/>
      <c r="IOY12" s="188"/>
      <c r="IOZ12" s="188"/>
      <c r="IPA12" s="188"/>
      <c r="IPB12" s="188"/>
      <c r="IPC12" s="188"/>
      <c r="IPD12" s="188"/>
      <c r="IPE12" s="188"/>
      <c r="IPF12" s="188"/>
      <c r="IPG12" s="188"/>
      <c r="IPH12" s="188"/>
      <c r="IPI12" s="188"/>
      <c r="IPJ12" s="188"/>
      <c r="IPK12" s="188"/>
      <c r="IPL12" s="188"/>
      <c r="IPM12" s="188"/>
      <c r="IPN12" s="188"/>
      <c r="IPO12" s="188"/>
      <c r="IPP12" s="188"/>
      <c r="IPQ12" s="188"/>
      <c r="IPR12" s="188"/>
      <c r="IPS12" s="188"/>
      <c r="IPT12" s="188"/>
      <c r="IPU12" s="188"/>
      <c r="IPV12" s="188"/>
      <c r="IPW12" s="188"/>
      <c r="IPX12" s="188"/>
      <c r="IPY12" s="188"/>
      <c r="IPZ12" s="188"/>
      <c r="IQA12" s="188"/>
      <c r="IQB12" s="188"/>
      <c r="IQC12" s="188"/>
      <c r="IQD12" s="188"/>
      <c r="IQE12" s="188"/>
      <c r="IQF12" s="188"/>
      <c r="IQG12" s="188"/>
      <c r="IQH12" s="188"/>
      <c r="IQI12" s="188"/>
      <c r="IQJ12" s="188"/>
      <c r="IQK12" s="188"/>
      <c r="IQL12" s="188"/>
      <c r="IQM12" s="188"/>
      <c r="IQN12" s="188"/>
      <c r="IQO12" s="188"/>
      <c r="IQP12" s="188"/>
      <c r="IQQ12" s="188"/>
      <c r="IQR12" s="188"/>
      <c r="IQS12" s="188"/>
      <c r="IQT12" s="188"/>
      <c r="IQU12" s="188"/>
      <c r="IQV12" s="188"/>
      <c r="IQW12" s="188"/>
      <c r="IQX12" s="188"/>
      <c r="IQY12" s="188"/>
      <c r="IQZ12" s="188"/>
      <c r="IRA12" s="188"/>
      <c r="IRB12" s="188"/>
      <c r="IRC12" s="188"/>
      <c r="IRD12" s="188"/>
      <c r="IRE12" s="188"/>
      <c r="IRF12" s="188"/>
      <c r="IRG12" s="188"/>
      <c r="IRH12" s="188"/>
      <c r="IRI12" s="188"/>
      <c r="IRJ12" s="188"/>
      <c r="IRK12" s="188"/>
      <c r="IRL12" s="188"/>
      <c r="IRM12" s="188"/>
      <c r="IRN12" s="188"/>
      <c r="IRO12" s="188"/>
      <c r="IRP12" s="188"/>
      <c r="IRQ12" s="188"/>
      <c r="IRR12" s="188"/>
      <c r="IRS12" s="188"/>
      <c r="IRT12" s="188"/>
      <c r="IRU12" s="188"/>
      <c r="IRV12" s="188"/>
      <c r="IRW12" s="188"/>
      <c r="IRX12" s="188"/>
      <c r="IRY12" s="188"/>
      <c r="IRZ12" s="188"/>
      <c r="ISA12" s="188"/>
      <c r="ISB12" s="188"/>
      <c r="ISC12" s="188"/>
      <c r="ISD12" s="188"/>
      <c r="ISE12" s="188"/>
      <c r="ISF12" s="188"/>
      <c r="ISG12" s="188"/>
      <c r="ISH12" s="188"/>
      <c r="ISI12" s="188"/>
      <c r="ISJ12" s="188"/>
      <c r="ISK12" s="188"/>
      <c r="ISL12" s="188"/>
      <c r="ISM12" s="188"/>
      <c r="ISN12" s="188"/>
      <c r="ISO12" s="188"/>
      <c r="ISP12" s="188"/>
      <c r="ISQ12" s="188"/>
      <c r="ISR12" s="188"/>
      <c r="ISS12" s="188"/>
      <c r="IST12" s="188"/>
      <c r="ISU12" s="188"/>
      <c r="ISV12" s="188"/>
      <c r="ISW12" s="188"/>
      <c r="ISX12" s="188"/>
      <c r="ISY12" s="188"/>
      <c r="ISZ12" s="188"/>
      <c r="ITA12" s="188"/>
      <c r="ITB12" s="188"/>
      <c r="ITC12" s="188"/>
      <c r="ITD12" s="188"/>
      <c r="ITE12" s="188"/>
      <c r="ITF12" s="188"/>
      <c r="ITG12" s="188"/>
      <c r="ITH12" s="188"/>
      <c r="ITI12" s="188"/>
      <c r="ITJ12" s="188"/>
      <c r="ITK12" s="188"/>
      <c r="ITL12" s="188"/>
      <c r="ITM12" s="188"/>
      <c r="ITN12" s="188"/>
      <c r="ITO12" s="188"/>
      <c r="ITP12" s="188"/>
      <c r="ITQ12" s="188"/>
      <c r="ITR12" s="188"/>
      <c r="ITS12" s="188"/>
      <c r="ITT12" s="188"/>
      <c r="ITU12" s="188"/>
      <c r="ITV12" s="188"/>
      <c r="ITW12" s="188"/>
      <c r="ITX12" s="188"/>
      <c r="ITY12" s="188"/>
      <c r="ITZ12" s="188"/>
      <c r="IUA12" s="188"/>
      <c r="IUB12" s="188"/>
      <c r="IUC12" s="188"/>
      <c r="IUD12" s="188"/>
      <c r="IUE12" s="188"/>
      <c r="IUF12" s="188"/>
      <c r="IUG12" s="188"/>
      <c r="IUH12" s="188"/>
      <c r="IUI12" s="188"/>
      <c r="IUJ12" s="188"/>
      <c r="IUK12" s="188"/>
      <c r="IUL12" s="188"/>
      <c r="IUM12" s="188"/>
      <c r="IUN12" s="188"/>
      <c r="IUO12" s="188"/>
      <c r="IUP12" s="188"/>
      <c r="IUQ12" s="188"/>
      <c r="IUR12" s="188"/>
      <c r="IUS12" s="188"/>
      <c r="IUT12" s="188"/>
      <c r="IUU12" s="188"/>
      <c r="IUV12" s="188"/>
      <c r="IUW12" s="188"/>
      <c r="IUX12" s="188"/>
      <c r="IUY12" s="188"/>
      <c r="IUZ12" s="188"/>
      <c r="IVA12" s="188"/>
      <c r="IVB12" s="188"/>
      <c r="IVC12" s="188"/>
      <c r="IVD12" s="188"/>
      <c r="IVE12" s="188"/>
      <c r="IVF12" s="188"/>
      <c r="IVG12" s="188"/>
      <c r="IVH12" s="188"/>
      <c r="IVI12" s="188"/>
      <c r="IVJ12" s="188"/>
      <c r="IVK12" s="188"/>
      <c r="IVL12" s="188"/>
      <c r="IVM12" s="188"/>
      <c r="IVN12" s="188"/>
      <c r="IVO12" s="188"/>
      <c r="IVP12" s="188"/>
      <c r="IVQ12" s="188"/>
      <c r="IVR12" s="188"/>
      <c r="IVS12" s="188"/>
      <c r="IVT12" s="188"/>
      <c r="IVU12" s="188"/>
      <c r="IVV12" s="188"/>
      <c r="IVW12" s="188"/>
      <c r="IVX12" s="188"/>
      <c r="IVY12" s="188"/>
      <c r="IVZ12" s="188"/>
      <c r="IWA12" s="188"/>
      <c r="IWB12" s="188"/>
      <c r="IWC12" s="188"/>
      <c r="IWD12" s="188"/>
      <c r="IWE12" s="188"/>
      <c r="IWF12" s="188"/>
      <c r="IWG12" s="188"/>
      <c r="IWH12" s="188"/>
      <c r="IWI12" s="188"/>
      <c r="IWJ12" s="188"/>
      <c r="IWK12" s="188"/>
      <c r="IWL12" s="188"/>
      <c r="IWM12" s="188"/>
      <c r="IWN12" s="188"/>
      <c r="IWO12" s="188"/>
      <c r="IWP12" s="188"/>
      <c r="IWQ12" s="188"/>
      <c r="IWR12" s="188"/>
      <c r="IWS12" s="188"/>
      <c r="IWT12" s="188"/>
      <c r="IWU12" s="188"/>
      <c r="IWV12" s="188"/>
      <c r="IWW12" s="188"/>
      <c r="IWX12" s="188"/>
      <c r="IWY12" s="188"/>
      <c r="IWZ12" s="188"/>
      <c r="IXA12" s="188"/>
      <c r="IXB12" s="188"/>
      <c r="IXC12" s="188"/>
      <c r="IXD12" s="188"/>
      <c r="IXE12" s="188"/>
      <c r="IXF12" s="188"/>
      <c r="IXG12" s="188"/>
      <c r="IXH12" s="188"/>
      <c r="IXI12" s="188"/>
      <c r="IXJ12" s="188"/>
      <c r="IXK12" s="188"/>
      <c r="IXL12" s="188"/>
      <c r="IXM12" s="188"/>
      <c r="IXN12" s="188"/>
      <c r="IXO12" s="188"/>
      <c r="IXP12" s="188"/>
      <c r="IXQ12" s="188"/>
      <c r="IXR12" s="188"/>
      <c r="IXS12" s="188"/>
      <c r="IXT12" s="188"/>
      <c r="IXU12" s="188"/>
      <c r="IXV12" s="188"/>
      <c r="IXW12" s="188"/>
      <c r="IXX12" s="188"/>
      <c r="IXY12" s="188"/>
      <c r="IXZ12" s="188"/>
      <c r="IYA12" s="188"/>
      <c r="IYB12" s="188"/>
      <c r="IYC12" s="188"/>
      <c r="IYD12" s="188"/>
      <c r="IYE12" s="188"/>
      <c r="IYF12" s="188"/>
      <c r="IYG12" s="188"/>
      <c r="IYH12" s="188"/>
      <c r="IYI12" s="188"/>
      <c r="IYJ12" s="188"/>
      <c r="IYK12" s="188"/>
      <c r="IYL12" s="188"/>
      <c r="IYM12" s="188"/>
      <c r="IYN12" s="188"/>
      <c r="IYO12" s="188"/>
      <c r="IYP12" s="188"/>
      <c r="IYQ12" s="188"/>
      <c r="IYR12" s="188"/>
      <c r="IYS12" s="188"/>
      <c r="IYT12" s="188"/>
      <c r="IYU12" s="188"/>
      <c r="IYV12" s="188"/>
      <c r="IYW12" s="188"/>
      <c r="IYX12" s="188"/>
      <c r="IYY12" s="188"/>
      <c r="IYZ12" s="188"/>
      <c r="IZA12" s="188"/>
      <c r="IZB12" s="188"/>
      <c r="IZC12" s="188"/>
      <c r="IZD12" s="188"/>
      <c r="IZE12" s="188"/>
      <c r="IZF12" s="188"/>
      <c r="IZG12" s="188"/>
      <c r="IZH12" s="188"/>
      <c r="IZI12" s="188"/>
      <c r="IZJ12" s="188"/>
      <c r="IZK12" s="188"/>
      <c r="IZL12" s="188"/>
      <c r="IZM12" s="188"/>
      <c r="IZN12" s="188"/>
      <c r="IZO12" s="188"/>
      <c r="IZP12" s="188"/>
      <c r="IZQ12" s="188"/>
      <c r="IZR12" s="188"/>
      <c r="IZS12" s="188"/>
      <c r="IZT12" s="188"/>
      <c r="IZU12" s="188"/>
      <c r="IZV12" s="188"/>
      <c r="IZW12" s="188"/>
      <c r="IZX12" s="188"/>
      <c r="IZY12" s="188"/>
      <c r="IZZ12" s="188"/>
      <c r="JAA12" s="188"/>
      <c r="JAB12" s="188"/>
      <c r="JAC12" s="188"/>
      <c r="JAD12" s="188"/>
      <c r="JAE12" s="188"/>
      <c r="JAF12" s="188"/>
      <c r="JAG12" s="188"/>
      <c r="JAH12" s="188"/>
      <c r="JAI12" s="188"/>
      <c r="JAJ12" s="188"/>
      <c r="JAK12" s="188"/>
      <c r="JAL12" s="188"/>
      <c r="JAM12" s="188"/>
      <c r="JAN12" s="188"/>
      <c r="JAO12" s="188"/>
      <c r="JAP12" s="188"/>
      <c r="JAQ12" s="188"/>
      <c r="JAR12" s="188"/>
      <c r="JAS12" s="188"/>
      <c r="JAT12" s="188"/>
      <c r="JAU12" s="188"/>
      <c r="JAV12" s="188"/>
      <c r="JAW12" s="188"/>
      <c r="JAX12" s="188"/>
      <c r="JAY12" s="188"/>
      <c r="JAZ12" s="188"/>
      <c r="JBA12" s="188"/>
      <c r="JBB12" s="188"/>
      <c r="JBC12" s="188"/>
      <c r="JBD12" s="188"/>
      <c r="JBE12" s="188"/>
      <c r="JBF12" s="188"/>
      <c r="JBG12" s="188"/>
      <c r="JBH12" s="188"/>
      <c r="JBI12" s="188"/>
      <c r="JBJ12" s="188"/>
      <c r="JBK12" s="188"/>
      <c r="JBL12" s="188"/>
      <c r="JBM12" s="188"/>
      <c r="JBN12" s="188"/>
      <c r="JBO12" s="188"/>
      <c r="JBP12" s="188"/>
      <c r="JBQ12" s="188"/>
      <c r="JBR12" s="188"/>
      <c r="JBS12" s="188"/>
      <c r="JBT12" s="188"/>
      <c r="JBU12" s="188"/>
      <c r="JBV12" s="188"/>
      <c r="JBW12" s="188"/>
      <c r="JBX12" s="188"/>
      <c r="JBY12" s="188"/>
      <c r="JBZ12" s="188"/>
      <c r="JCA12" s="188"/>
      <c r="JCB12" s="188"/>
      <c r="JCC12" s="188"/>
      <c r="JCD12" s="188"/>
      <c r="JCE12" s="188"/>
      <c r="JCF12" s="188"/>
      <c r="JCG12" s="188"/>
      <c r="JCH12" s="188"/>
      <c r="JCI12" s="188"/>
      <c r="JCJ12" s="188"/>
      <c r="JCK12" s="188"/>
      <c r="JCL12" s="188"/>
      <c r="JCM12" s="188"/>
      <c r="JCN12" s="188"/>
      <c r="JCO12" s="188"/>
      <c r="JCP12" s="188"/>
      <c r="JCQ12" s="188"/>
      <c r="JCR12" s="188"/>
      <c r="JCS12" s="188"/>
      <c r="JCT12" s="188"/>
      <c r="JCU12" s="188"/>
      <c r="JCV12" s="188"/>
      <c r="JCW12" s="188"/>
      <c r="JCX12" s="188"/>
      <c r="JCY12" s="188"/>
      <c r="JCZ12" s="188"/>
      <c r="JDA12" s="188"/>
      <c r="JDB12" s="188"/>
      <c r="JDC12" s="188"/>
      <c r="JDD12" s="188"/>
      <c r="JDE12" s="188"/>
      <c r="JDF12" s="188"/>
      <c r="JDG12" s="188"/>
      <c r="JDH12" s="188"/>
      <c r="JDI12" s="188"/>
      <c r="JDJ12" s="188"/>
      <c r="JDK12" s="188"/>
      <c r="JDL12" s="188"/>
      <c r="JDM12" s="188"/>
      <c r="JDN12" s="188"/>
      <c r="JDO12" s="188"/>
      <c r="JDP12" s="188"/>
      <c r="JDQ12" s="188"/>
      <c r="JDR12" s="188"/>
      <c r="JDS12" s="188"/>
      <c r="JDT12" s="188"/>
      <c r="JDU12" s="188"/>
      <c r="JDV12" s="188"/>
      <c r="JDW12" s="188"/>
      <c r="JDX12" s="188"/>
      <c r="JDY12" s="188"/>
      <c r="JDZ12" s="188"/>
      <c r="JEA12" s="188"/>
      <c r="JEB12" s="188"/>
      <c r="JEC12" s="188"/>
      <c r="JED12" s="188"/>
      <c r="JEE12" s="188"/>
      <c r="JEF12" s="188"/>
      <c r="JEG12" s="188"/>
      <c r="JEH12" s="188"/>
      <c r="JEI12" s="188"/>
      <c r="JEJ12" s="188"/>
      <c r="JEK12" s="188"/>
      <c r="JEL12" s="188"/>
      <c r="JEM12" s="188"/>
      <c r="JEN12" s="188"/>
      <c r="JEO12" s="188"/>
      <c r="JEP12" s="188"/>
      <c r="JEQ12" s="188"/>
      <c r="JER12" s="188"/>
      <c r="JES12" s="188"/>
      <c r="JET12" s="188"/>
      <c r="JEU12" s="188"/>
      <c r="JEV12" s="188"/>
      <c r="JEW12" s="188"/>
      <c r="JEX12" s="188"/>
      <c r="JEY12" s="188"/>
      <c r="JEZ12" s="188"/>
      <c r="JFA12" s="188"/>
      <c r="JFB12" s="188"/>
      <c r="JFC12" s="188"/>
      <c r="JFD12" s="188"/>
      <c r="JFE12" s="188"/>
      <c r="JFF12" s="188"/>
      <c r="JFG12" s="188"/>
      <c r="JFH12" s="188"/>
      <c r="JFI12" s="188"/>
      <c r="JFJ12" s="188"/>
      <c r="JFK12" s="188"/>
      <c r="JFL12" s="188"/>
      <c r="JFM12" s="188"/>
      <c r="JFN12" s="188"/>
      <c r="JFO12" s="188"/>
      <c r="JFP12" s="188"/>
      <c r="JFQ12" s="188"/>
      <c r="JFR12" s="188"/>
      <c r="JFS12" s="188"/>
      <c r="JFT12" s="188"/>
      <c r="JFU12" s="188"/>
      <c r="JFV12" s="188"/>
      <c r="JFW12" s="188"/>
      <c r="JFX12" s="188"/>
      <c r="JFY12" s="188"/>
      <c r="JFZ12" s="188"/>
      <c r="JGA12" s="188"/>
      <c r="JGB12" s="188"/>
      <c r="JGC12" s="188"/>
      <c r="JGD12" s="188"/>
      <c r="JGE12" s="188"/>
      <c r="JGF12" s="188"/>
      <c r="JGG12" s="188"/>
      <c r="JGH12" s="188"/>
      <c r="JGI12" s="188"/>
      <c r="JGJ12" s="188"/>
      <c r="JGK12" s="188"/>
      <c r="JGL12" s="188"/>
      <c r="JGM12" s="188"/>
      <c r="JGN12" s="188"/>
      <c r="JGO12" s="188"/>
      <c r="JGP12" s="188"/>
      <c r="JGQ12" s="188"/>
      <c r="JGR12" s="188"/>
      <c r="JGS12" s="188"/>
      <c r="JGT12" s="188"/>
      <c r="JGU12" s="188"/>
      <c r="JGV12" s="188"/>
      <c r="JGW12" s="188"/>
      <c r="JGX12" s="188"/>
      <c r="JGY12" s="188"/>
      <c r="JGZ12" s="188"/>
      <c r="JHA12" s="188"/>
      <c r="JHB12" s="188"/>
      <c r="JHC12" s="188"/>
      <c r="JHD12" s="188"/>
      <c r="JHE12" s="188"/>
      <c r="JHF12" s="188"/>
      <c r="JHG12" s="188"/>
      <c r="JHH12" s="188"/>
      <c r="JHI12" s="188"/>
      <c r="JHJ12" s="188"/>
      <c r="JHK12" s="188"/>
      <c r="JHL12" s="188"/>
      <c r="JHM12" s="188"/>
      <c r="JHN12" s="188"/>
      <c r="JHO12" s="188"/>
      <c r="JHP12" s="188"/>
      <c r="JHQ12" s="188"/>
      <c r="JHR12" s="188"/>
      <c r="JHS12" s="188"/>
      <c r="JHT12" s="188"/>
      <c r="JHU12" s="188"/>
      <c r="JHV12" s="188"/>
      <c r="JHW12" s="188"/>
      <c r="JHX12" s="188"/>
      <c r="JHY12" s="188"/>
      <c r="JHZ12" s="188"/>
      <c r="JIA12" s="188"/>
      <c r="JIB12" s="188"/>
      <c r="JIC12" s="188"/>
      <c r="JID12" s="188"/>
      <c r="JIE12" s="188"/>
      <c r="JIF12" s="188"/>
      <c r="JIG12" s="188"/>
      <c r="JIH12" s="188"/>
      <c r="JII12" s="188"/>
      <c r="JIJ12" s="188"/>
      <c r="JIK12" s="188"/>
      <c r="JIL12" s="188"/>
      <c r="JIM12" s="188"/>
      <c r="JIN12" s="188"/>
      <c r="JIO12" s="188"/>
      <c r="JIP12" s="188"/>
      <c r="JIQ12" s="188"/>
      <c r="JIR12" s="188"/>
      <c r="JIS12" s="188"/>
      <c r="JIT12" s="188"/>
      <c r="JIU12" s="188"/>
      <c r="JIV12" s="188"/>
      <c r="JIW12" s="188"/>
      <c r="JIX12" s="188"/>
      <c r="JIY12" s="188"/>
      <c r="JIZ12" s="188"/>
      <c r="JJA12" s="188"/>
      <c r="JJB12" s="188"/>
      <c r="JJC12" s="188"/>
      <c r="JJD12" s="188"/>
      <c r="JJE12" s="188"/>
      <c r="JJF12" s="188"/>
      <c r="JJG12" s="188"/>
      <c r="JJH12" s="188"/>
      <c r="JJI12" s="188"/>
      <c r="JJJ12" s="188"/>
      <c r="JJK12" s="188"/>
      <c r="JJL12" s="188"/>
      <c r="JJM12" s="188"/>
      <c r="JJN12" s="188"/>
      <c r="JJO12" s="188"/>
      <c r="JJP12" s="188"/>
      <c r="JJQ12" s="188"/>
      <c r="JJR12" s="188"/>
      <c r="JJS12" s="188"/>
      <c r="JJT12" s="188"/>
      <c r="JJU12" s="188"/>
      <c r="JJV12" s="188"/>
      <c r="JJW12" s="188"/>
      <c r="JJX12" s="188"/>
      <c r="JJY12" s="188"/>
      <c r="JJZ12" s="188"/>
      <c r="JKA12" s="188"/>
      <c r="JKB12" s="188"/>
      <c r="JKC12" s="188"/>
      <c r="JKD12" s="188"/>
      <c r="JKE12" s="188"/>
      <c r="JKF12" s="188"/>
      <c r="JKG12" s="188"/>
      <c r="JKH12" s="188"/>
      <c r="JKI12" s="188"/>
      <c r="JKJ12" s="188"/>
      <c r="JKK12" s="188"/>
      <c r="JKL12" s="188"/>
      <c r="JKM12" s="188"/>
      <c r="JKN12" s="188"/>
      <c r="JKO12" s="188"/>
      <c r="JKP12" s="188"/>
      <c r="JKQ12" s="188"/>
      <c r="JKR12" s="188"/>
      <c r="JKS12" s="188"/>
      <c r="JKT12" s="188"/>
      <c r="JKU12" s="188"/>
      <c r="JKV12" s="188"/>
      <c r="JKW12" s="188"/>
      <c r="JKX12" s="188"/>
      <c r="JKY12" s="188"/>
      <c r="JKZ12" s="188"/>
      <c r="JLA12" s="188"/>
      <c r="JLB12" s="188"/>
      <c r="JLC12" s="188"/>
      <c r="JLD12" s="188"/>
      <c r="JLE12" s="188"/>
      <c r="JLF12" s="188"/>
      <c r="JLG12" s="188"/>
      <c r="JLH12" s="188"/>
      <c r="JLI12" s="188"/>
      <c r="JLJ12" s="188"/>
      <c r="JLK12" s="188"/>
      <c r="JLL12" s="188"/>
      <c r="JLM12" s="188"/>
      <c r="JLN12" s="188"/>
      <c r="JLO12" s="188"/>
      <c r="JLP12" s="188"/>
      <c r="JLQ12" s="188"/>
      <c r="JLR12" s="188"/>
      <c r="JLS12" s="188"/>
      <c r="JLT12" s="188"/>
      <c r="JLU12" s="188"/>
      <c r="JLV12" s="188"/>
      <c r="JLW12" s="188"/>
      <c r="JLX12" s="188"/>
      <c r="JLY12" s="188"/>
      <c r="JLZ12" s="188"/>
      <c r="JMA12" s="188"/>
      <c r="JMB12" s="188"/>
      <c r="JMC12" s="188"/>
      <c r="JMD12" s="188"/>
      <c r="JME12" s="188"/>
      <c r="JMF12" s="188"/>
      <c r="JMG12" s="188"/>
      <c r="JMH12" s="188"/>
      <c r="JMI12" s="188"/>
      <c r="JMJ12" s="188"/>
      <c r="JMK12" s="188"/>
      <c r="JML12" s="188"/>
      <c r="JMM12" s="188"/>
      <c r="JMN12" s="188"/>
      <c r="JMO12" s="188"/>
      <c r="JMP12" s="188"/>
      <c r="JMQ12" s="188"/>
      <c r="JMR12" s="188"/>
      <c r="JMS12" s="188"/>
      <c r="JMT12" s="188"/>
      <c r="JMU12" s="188"/>
      <c r="JMV12" s="188"/>
      <c r="JMW12" s="188"/>
      <c r="JMX12" s="188"/>
      <c r="JMY12" s="188"/>
      <c r="JMZ12" s="188"/>
      <c r="JNA12" s="188"/>
      <c r="JNB12" s="188"/>
      <c r="JNC12" s="188"/>
      <c r="JND12" s="188"/>
      <c r="JNE12" s="188"/>
      <c r="JNF12" s="188"/>
      <c r="JNG12" s="188"/>
      <c r="JNH12" s="188"/>
      <c r="JNI12" s="188"/>
      <c r="JNJ12" s="188"/>
      <c r="JNK12" s="188"/>
      <c r="JNL12" s="188"/>
      <c r="JNM12" s="188"/>
      <c r="JNN12" s="188"/>
      <c r="JNO12" s="188"/>
      <c r="JNP12" s="188"/>
      <c r="JNQ12" s="188"/>
      <c r="JNR12" s="188"/>
      <c r="JNS12" s="188"/>
      <c r="JNT12" s="188"/>
      <c r="JNU12" s="188"/>
      <c r="JNV12" s="188"/>
      <c r="JNW12" s="188"/>
      <c r="JNX12" s="188"/>
      <c r="JNY12" s="188"/>
      <c r="JNZ12" s="188"/>
      <c r="JOA12" s="188"/>
      <c r="JOB12" s="188"/>
      <c r="JOC12" s="188"/>
      <c r="JOD12" s="188"/>
      <c r="JOE12" s="188"/>
      <c r="JOF12" s="188"/>
      <c r="JOG12" s="188"/>
      <c r="JOH12" s="188"/>
      <c r="JOI12" s="188"/>
      <c r="JOJ12" s="188"/>
      <c r="JOK12" s="188"/>
      <c r="JOL12" s="188"/>
      <c r="JOM12" s="188"/>
      <c r="JON12" s="188"/>
      <c r="JOO12" s="188"/>
      <c r="JOP12" s="188"/>
      <c r="JOQ12" s="188"/>
      <c r="JOR12" s="188"/>
      <c r="JOS12" s="188"/>
      <c r="JOT12" s="188"/>
      <c r="JOU12" s="188"/>
      <c r="JOV12" s="188"/>
      <c r="JOW12" s="188"/>
      <c r="JOX12" s="188"/>
      <c r="JOY12" s="188"/>
      <c r="JOZ12" s="188"/>
      <c r="JPA12" s="188"/>
      <c r="JPB12" s="188"/>
      <c r="JPC12" s="188"/>
      <c r="JPD12" s="188"/>
      <c r="JPE12" s="188"/>
      <c r="JPF12" s="188"/>
      <c r="JPG12" s="188"/>
      <c r="JPH12" s="188"/>
      <c r="JPI12" s="188"/>
      <c r="JPJ12" s="188"/>
      <c r="JPK12" s="188"/>
      <c r="JPL12" s="188"/>
      <c r="JPM12" s="188"/>
      <c r="JPN12" s="188"/>
      <c r="JPO12" s="188"/>
      <c r="JPP12" s="188"/>
      <c r="JPQ12" s="188"/>
      <c r="JPR12" s="188"/>
      <c r="JPS12" s="188"/>
      <c r="JPT12" s="188"/>
      <c r="JPU12" s="188"/>
      <c r="JPV12" s="188"/>
      <c r="JPW12" s="188"/>
      <c r="JPX12" s="188"/>
      <c r="JPY12" s="188"/>
      <c r="JPZ12" s="188"/>
      <c r="JQA12" s="188"/>
      <c r="JQB12" s="188"/>
      <c r="JQC12" s="188"/>
      <c r="JQD12" s="188"/>
      <c r="JQE12" s="188"/>
      <c r="JQF12" s="188"/>
      <c r="JQG12" s="188"/>
      <c r="JQH12" s="188"/>
      <c r="JQI12" s="188"/>
      <c r="JQJ12" s="188"/>
      <c r="JQK12" s="188"/>
      <c r="JQL12" s="188"/>
      <c r="JQM12" s="188"/>
      <c r="JQN12" s="188"/>
      <c r="JQO12" s="188"/>
      <c r="JQP12" s="188"/>
      <c r="JQQ12" s="188"/>
      <c r="JQR12" s="188"/>
      <c r="JQS12" s="188"/>
      <c r="JQT12" s="188"/>
      <c r="JQU12" s="188"/>
      <c r="JQV12" s="188"/>
      <c r="JQW12" s="188"/>
      <c r="JQX12" s="188"/>
      <c r="JQY12" s="188"/>
      <c r="JQZ12" s="188"/>
      <c r="JRA12" s="188"/>
      <c r="JRB12" s="188"/>
      <c r="JRC12" s="188"/>
      <c r="JRD12" s="188"/>
      <c r="JRE12" s="188"/>
      <c r="JRF12" s="188"/>
      <c r="JRG12" s="188"/>
      <c r="JRH12" s="188"/>
      <c r="JRI12" s="188"/>
      <c r="JRJ12" s="188"/>
      <c r="JRK12" s="188"/>
      <c r="JRL12" s="188"/>
      <c r="JRM12" s="188"/>
      <c r="JRN12" s="188"/>
      <c r="JRO12" s="188"/>
      <c r="JRP12" s="188"/>
      <c r="JRQ12" s="188"/>
      <c r="JRR12" s="188"/>
      <c r="JRS12" s="188"/>
      <c r="JRT12" s="188"/>
      <c r="JRU12" s="188"/>
      <c r="JRV12" s="188"/>
      <c r="JRW12" s="188"/>
      <c r="JRX12" s="188"/>
      <c r="JRY12" s="188"/>
      <c r="JRZ12" s="188"/>
      <c r="JSA12" s="188"/>
      <c r="JSB12" s="188"/>
      <c r="JSC12" s="188"/>
      <c r="JSD12" s="188"/>
      <c r="JSE12" s="188"/>
      <c r="JSF12" s="188"/>
      <c r="JSG12" s="188"/>
      <c r="JSH12" s="188"/>
      <c r="JSI12" s="188"/>
      <c r="JSJ12" s="188"/>
      <c r="JSK12" s="188"/>
      <c r="JSL12" s="188"/>
      <c r="JSM12" s="188"/>
      <c r="JSN12" s="188"/>
      <c r="JSO12" s="188"/>
      <c r="JSP12" s="188"/>
      <c r="JSQ12" s="188"/>
      <c r="JSR12" s="188"/>
      <c r="JSS12" s="188"/>
      <c r="JST12" s="188"/>
      <c r="JSU12" s="188"/>
      <c r="JSV12" s="188"/>
      <c r="JSW12" s="188"/>
      <c r="JSX12" s="188"/>
      <c r="JSY12" s="188"/>
      <c r="JSZ12" s="188"/>
      <c r="JTA12" s="188"/>
      <c r="JTB12" s="188"/>
      <c r="JTC12" s="188"/>
      <c r="JTD12" s="188"/>
      <c r="JTE12" s="188"/>
      <c r="JTF12" s="188"/>
      <c r="JTG12" s="188"/>
      <c r="JTH12" s="188"/>
      <c r="JTI12" s="188"/>
      <c r="JTJ12" s="188"/>
      <c r="JTK12" s="188"/>
      <c r="JTL12" s="188"/>
      <c r="JTM12" s="188"/>
      <c r="JTN12" s="188"/>
      <c r="JTO12" s="188"/>
      <c r="JTP12" s="188"/>
      <c r="JTQ12" s="188"/>
      <c r="JTR12" s="188"/>
      <c r="JTS12" s="188"/>
      <c r="JTT12" s="188"/>
      <c r="JTU12" s="188"/>
      <c r="JTV12" s="188"/>
      <c r="JTW12" s="188"/>
      <c r="JTX12" s="188"/>
      <c r="JTY12" s="188"/>
      <c r="JTZ12" s="188"/>
      <c r="JUA12" s="188"/>
      <c r="JUB12" s="188"/>
      <c r="JUC12" s="188"/>
      <c r="JUD12" s="188"/>
      <c r="JUE12" s="188"/>
      <c r="JUF12" s="188"/>
      <c r="JUG12" s="188"/>
      <c r="JUH12" s="188"/>
      <c r="JUI12" s="188"/>
      <c r="JUJ12" s="188"/>
      <c r="JUK12" s="188"/>
      <c r="JUL12" s="188"/>
      <c r="JUM12" s="188"/>
      <c r="JUN12" s="188"/>
      <c r="JUO12" s="188"/>
      <c r="JUP12" s="188"/>
      <c r="JUQ12" s="188"/>
      <c r="JUR12" s="188"/>
      <c r="JUS12" s="188"/>
      <c r="JUT12" s="188"/>
      <c r="JUU12" s="188"/>
      <c r="JUV12" s="188"/>
      <c r="JUW12" s="188"/>
      <c r="JUX12" s="188"/>
      <c r="JUY12" s="188"/>
      <c r="JUZ12" s="188"/>
      <c r="JVA12" s="188"/>
      <c r="JVB12" s="188"/>
      <c r="JVC12" s="188"/>
      <c r="JVD12" s="188"/>
      <c r="JVE12" s="188"/>
      <c r="JVF12" s="188"/>
      <c r="JVG12" s="188"/>
      <c r="JVH12" s="188"/>
      <c r="JVI12" s="188"/>
      <c r="JVJ12" s="188"/>
      <c r="JVK12" s="188"/>
      <c r="JVL12" s="188"/>
      <c r="JVM12" s="188"/>
      <c r="JVN12" s="188"/>
      <c r="JVO12" s="188"/>
      <c r="JVP12" s="188"/>
      <c r="JVQ12" s="188"/>
      <c r="JVR12" s="188"/>
      <c r="JVS12" s="188"/>
      <c r="JVT12" s="188"/>
      <c r="JVU12" s="188"/>
      <c r="JVV12" s="188"/>
      <c r="JVW12" s="188"/>
      <c r="JVX12" s="188"/>
      <c r="JVY12" s="188"/>
      <c r="JVZ12" s="188"/>
      <c r="JWA12" s="188"/>
      <c r="JWB12" s="188"/>
      <c r="JWC12" s="188"/>
      <c r="JWD12" s="188"/>
      <c r="JWE12" s="188"/>
      <c r="JWF12" s="188"/>
      <c r="JWG12" s="188"/>
      <c r="JWH12" s="188"/>
      <c r="JWI12" s="188"/>
      <c r="JWJ12" s="188"/>
      <c r="JWK12" s="188"/>
      <c r="JWL12" s="188"/>
      <c r="JWM12" s="188"/>
      <c r="JWN12" s="188"/>
      <c r="JWO12" s="188"/>
      <c r="JWP12" s="188"/>
      <c r="JWQ12" s="188"/>
      <c r="JWR12" s="188"/>
      <c r="JWS12" s="188"/>
      <c r="JWT12" s="188"/>
      <c r="JWU12" s="188"/>
      <c r="JWV12" s="188"/>
      <c r="JWW12" s="188"/>
      <c r="JWX12" s="188"/>
      <c r="JWY12" s="188"/>
      <c r="JWZ12" s="188"/>
      <c r="JXA12" s="188"/>
      <c r="JXB12" s="188"/>
      <c r="JXC12" s="188"/>
      <c r="JXD12" s="188"/>
      <c r="JXE12" s="188"/>
      <c r="JXF12" s="188"/>
      <c r="JXG12" s="188"/>
      <c r="JXH12" s="188"/>
      <c r="JXI12" s="188"/>
      <c r="JXJ12" s="188"/>
      <c r="JXK12" s="188"/>
      <c r="JXL12" s="188"/>
      <c r="JXM12" s="188"/>
      <c r="JXN12" s="188"/>
      <c r="JXO12" s="188"/>
      <c r="JXP12" s="188"/>
      <c r="JXQ12" s="188"/>
      <c r="JXR12" s="188"/>
      <c r="JXS12" s="188"/>
      <c r="JXT12" s="188"/>
      <c r="JXU12" s="188"/>
      <c r="JXV12" s="188"/>
      <c r="JXW12" s="188"/>
      <c r="JXX12" s="188"/>
      <c r="JXY12" s="188"/>
      <c r="JXZ12" s="188"/>
      <c r="JYA12" s="188"/>
      <c r="JYB12" s="188"/>
      <c r="JYC12" s="188"/>
      <c r="JYD12" s="188"/>
      <c r="JYE12" s="188"/>
      <c r="JYF12" s="188"/>
      <c r="JYG12" s="188"/>
      <c r="JYH12" s="188"/>
      <c r="JYI12" s="188"/>
      <c r="JYJ12" s="188"/>
      <c r="JYK12" s="188"/>
      <c r="JYL12" s="188"/>
      <c r="JYM12" s="188"/>
      <c r="JYN12" s="188"/>
      <c r="JYO12" s="188"/>
      <c r="JYP12" s="188"/>
      <c r="JYQ12" s="188"/>
      <c r="JYR12" s="188"/>
      <c r="JYS12" s="188"/>
      <c r="JYT12" s="188"/>
      <c r="JYU12" s="188"/>
      <c r="JYV12" s="188"/>
      <c r="JYW12" s="188"/>
      <c r="JYX12" s="188"/>
      <c r="JYY12" s="188"/>
      <c r="JYZ12" s="188"/>
      <c r="JZA12" s="188"/>
      <c r="JZB12" s="188"/>
      <c r="JZC12" s="188"/>
      <c r="JZD12" s="188"/>
      <c r="JZE12" s="188"/>
      <c r="JZF12" s="188"/>
      <c r="JZG12" s="188"/>
      <c r="JZH12" s="188"/>
      <c r="JZI12" s="188"/>
      <c r="JZJ12" s="188"/>
      <c r="JZK12" s="188"/>
      <c r="JZL12" s="188"/>
      <c r="JZM12" s="188"/>
      <c r="JZN12" s="188"/>
      <c r="JZO12" s="188"/>
      <c r="JZP12" s="188"/>
      <c r="JZQ12" s="188"/>
      <c r="JZR12" s="188"/>
      <c r="JZS12" s="188"/>
      <c r="JZT12" s="188"/>
      <c r="JZU12" s="188"/>
      <c r="JZV12" s="188"/>
      <c r="JZW12" s="188"/>
      <c r="JZX12" s="188"/>
      <c r="JZY12" s="188"/>
      <c r="JZZ12" s="188"/>
      <c r="KAA12" s="188"/>
      <c r="KAB12" s="188"/>
      <c r="KAC12" s="188"/>
      <c r="KAD12" s="188"/>
      <c r="KAE12" s="188"/>
      <c r="KAF12" s="188"/>
      <c r="KAG12" s="188"/>
      <c r="KAH12" s="188"/>
      <c r="KAI12" s="188"/>
      <c r="KAJ12" s="188"/>
      <c r="KAK12" s="188"/>
      <c r="KAL12" s="188"/>
      <c r="KAM12" s="188"/>
      <c r="KAN12" s="188"/>
      <c r="KAO12" s="188"/>
      <c r="KAP12" s="188"/>
      <c r="KAQ12" s="188"/>
      <c r="KAR12" s="188"/>
      <c r="KAS12" s="188"/>
      <c r="KAT12" s="188"/>
      <c r="KAU12" s="188"/>
      <c r="KAV12" s="188"/>
      <c r="KAW12" s="188"/>
      <c r="KAX12" s="188"/>
      <c r="KAY12" s="188"/>
      <c r="KAZ12" s="188"/>
      <c r="KBA12" s="188"/>
      <c r="KBB12" s="188"/>
      <c r="KBC12" s="188"/>
      <c r="KBD12" s="188"/>
      <c r="KBE12" s="188"/>
      <c r="KBF12" s="188"/>
      <c r="KBG12" s="188"/>
      <c r="KBH12" s="188"/>
      <c r="KBI12" s="188"/>
      <c r="KBJ12" s="188"/>
      <c r="KBK12" s="188"/>
      <c r="KBL12" s="188"/>
      <c r="KBM12" s="188"/>
      <c r="KBN12" s="188"/>
      <c r="KBO12" s="188"/>
      <c r="KBP12" s="188"/>
      <c r="KBQ12" s="188"/>
      <c r="KBR12" s="188"/>
      <c r="KBS12" s="188"/>
      <c r="KBT12" s="188"/>
      <c r="KBU12" s="188"/>
      <c r="KBV12" s="188"/>
      <c r="KBW12" s="188"/>
      <c r="KBX12" s="188"/>
      <c r="KBY12" s="188"/>
      <c r="KBZ12" s="188"/>
      <c r="KCA12" s="188"/>
      <c r="KCB12" s="188"/>
      <c r="KCC12" s="188"/>
      <c r="KCD12" s="188"/>
      <c r="KCE12" s="188"/>
      <c r="KCF12" s="188"/>
      <c r="KCG12" s="188"/>
      <c r="KCH12" s="188"/>
      <c r="KCI12" s="188"/>
      <c r="KCJ12" s="188"/>
      <c r="KCK12" s="188"/>
      <c r="KCL12" s="188"/>
      <c r="KCM12" s="188"/>
      <c r="KCN12" s="188"/>
      <c r="KCO12" s="188"/>
      <c r="KCP12" s="188"/>
      <c r="KCQ12" s="188"/>
      <c r="KCR12" s="188"/>
      <c r="KCS12" s="188"/>
      <c r="KCT12" s="188"/>
      <c r="KCU12" s="188"/>
      <c r="KCV12" s="188"/>
      <c r="KCW12" s="188"/>
      <c r="KCX12" s="188"/>
      <c r="KCY12" s="188"/>
      <c r="KCZ12" s="188"/>
      <c r="KDA12" s="188"/>
      <c r="KDB12" s="188"/>
      <c r="KDC12" s="188"/>
      <c r="KDD12" s="188"/>
      <c r="KDE12" s="188"/>
      <c r="KDF12" s="188"/>
      <c r="KDG12" s="188"/>
      <c r="KDH12" s="188"/>
      <c r="KDI12" s="188"/>
      <c r="KDJ12" s="188"/>
      <c r="KDK12" s="188"/>
      <c r="KDL12" s="188"/>
      <c r="KDM12" s="188"/>
      <c r="KDN12" s="188"/>
      <c r="KDO12" s="188"/>
      <c r="KDP12" s="188"/>
      <c r="KDQ12" s="188"/>
      <c r="KDR12" s="188"/>
      <c r="KDS12" s="188"/>
      <c r="KDT12" s="188"/>
      <c r="KDU12" s="188"/>
      <c r="KDV12" s="188"/>
      <c r="KDW12" s="188"/>
      <c r="KDX12" s="188"/>
      <c r="KDY12" s="188"/>
      <c r="KDZ12" s="188"/>
      <c r="KEA12" s="188"/>
      <c r="KEB12" s="188"/>
      <c r="KEC12" s="188"/>
      <c r="KED12" s="188"/>
      <c r="KEE12" s="188"/>
      <c r="KEF12" s="188"/>
      <c r="KEG12" s="188"/>
      <c r="KEH12" s="188"/>
      <c r="KEI12" s="188"/>
      <c r="KEJ12" s="188"/>
      <c r="KEK12" s="188"/>
      <c r="KEL12" s="188"/>
      <c r="KEM12" s="188"/>
      <c r="KEN12" s="188"/>
      <c r="KEO12" s="188"/>
      <c r="KEP12" s="188"/>
      <c r="KEQ12" s="188"/>
      <c r="KER12" s="188"/>
      <c r="KES12" s="188"/>
      <c r="KET12" s="188"/>
      <c r="KEU12" s="188"/>
      <c r="KEV12" s="188"/>
      <c r="KEW12" s="188"/>
      <c r="KEX12" s="188"/>
      <c r="KEY12" s="188"/>
      <c r="KEZ12" s="188"/>
      <c r="KFA12" s="188"/>
      <c r="KFB12" s="188"/>
      <c r="KFC12" s="188"/>
      <c r="KFD12" s="188"/>
      <c r="KFE12" s="188"/>
      <c r="KFF12" s="188"/>
      <c r="KFG12" s="188"/>
      <c r="KFH12" s="188"/>
      <c r="KFI12" s="188"/>
      <c r="KFJ12" s="188"/>
      <c r="KFK12" s="188"/>
      <c r="KFL12" s="188"/>
      <c r="KFM12" s="188"/>
      <c r="KFN12" s="188"/>
      <c r="KFO12" s="188"/>
      <c r="KFP12" s="188"/>
      <c r="KFQ12" s="188"/>
      <c r="KFR12" s="188"/>
      <c r="KFS12" s="188"/>
      <c r="KFT12" s="188"/>
      <c r="KFU12" s="188"/>
      <c r="KFV12" s="188"/>
      <c r="KFW12" s="188"/>
      <c r="KFX12" s="188"/>
      <c r="KFY12" s="188"/>
      <c r="KFZ12" s="188"/>
      <c r="KGA12" s="188"/>
      <c r="KGB12" s="188"/>
      <c r="KGC12" s="188"/>
      <c r="KGD12" s="188"/>
      <c r="KGE12" s="188"/>
      <c r="KGF12" s="188"/>
      <c r="KGG12" s="188"/>
      <c r="KGH12" s="188"/>
      <c r="KGI12" s="188"/>
      <c r="KGJ12" s="188"/>
      <c r="KGK12" s="188"/>
      <c r="KGL12" s="188"/>
      <c r="KGM12" s="188"/>
      <c r="KGN12" s="188"/>
      <c r="KGO12" s="188"/>
      <c r="KGP12" s="188"/>
      <c r="KGQ12" s="188"/>
      <c r="KGR12" s="188"/>
      <c r="KGS12" s="188"/>
      <c r="KGT12" s="188"/>
      <c r="KGU12" s="188"/>
      <c r="KGV12" s="188"/>
      <c r="KGW12" s="188"/>
      <c r="KGX12" s="188"/>
      <c r="KGY12" s="188"/>
      <c r="KGZ12" s="188"/>
      <c r="KHA12" s="188"/>
      <c r="KHB12" s="188"/>
      <c r="KHC12" s="188"/>
      <c r="KHD12" s="188"/>
      <c r="KHE12" s="188"/>
      <c r="KHF12" s="188"/>
      <c r="KHG12" s="188"/>
      <c r="KHH12" s="188"/>
      <c r="KHI12" s="188"/>
      <c r="KHJ12" s="188"/>
      <c r="KHK12" s="188"/>
      <c r="KHL12" s="188"/>
      <c r="KHM12" s="188"/>
      <c r="KHN12" s="188"/>
      <c r="KHO12" s="188"/>
      <c r="KHP12" s="188"/>
      <c r="KHQ12" s="188"/>
      <c r="KHR12" s="188"/>
      <c r="KHS12" s="188"/>
      <c r="KHT12" s="188"/>
      <c r="KHU12" s="188"/>
      <c r="KHV12" s="188"/>
      <c r="KHW12" s="188"/>
      <c r="KHX12" s="188"/>
      <c r="KHY12" s="188"/>
      <c r="KHZ12" s="188"/>
      <c r="KIA12" s="188"/>
      <c r="KIB12" s="188"/>
      <c r="KIC12" s="188"/>
      <c r="KID12" s="188"/>
      <c r="KIE12" s="188"/>
      <c r="KIF12" s="188"/>
      <c r="KIG12" s="188"/>
      <c r="KIH12" s="188"/>
      <c r="KII12" s="188"/>
      <c r="KIJ12" s="188"/>
      <c r="KIK12" s="188"/>
      <c r="KIL12" s="188"/>
      <c r="KIM12" s="188"/>
      <c r="KIN12" s="188"/>
      <c r="KIO12" s="188"/>
      <c r="KIP12" s="188"/>
      <c r="KIQ12" s="188"/>
      <c r="KIR12" s="188"/>
      <c r="KIS12" s="188"/>
      <c r="KIT12" s="188"/>
      <c r="KIU12" s="188"/>
      <c r="KIV12" s="188"/>
      <c r="KIW12" s="188"/>
      <c r="KIX12" s="188"/>
      <c r="KIY12" s="188"/>
      <c r="KIZ12" s="188"/>
      <c r="KJA12" s="188"/>
      <c r="KJB12" s="188"/>
      <c r="KJC12" s="188"/>
      <c r="KJD12" s="188"/>
      <c r="KJE12" s="188"/>
      <c r="KJF12" s="188"/>
      <c r="KJG12" s="188"/>
      <c r="KJH12" s="188"/>
      <c r="KJI12" s="188"/>
      <c r="KJJ12" s="188"/>
      <c r="KJK12" s="188"/>
      <c r="KJL12" s="188"/>
      <c r="KJM12" s="188"/>
      <c r="KJN12" s="188"/>
      <c r="KJO12" s="188"/>
      <c r="KJP12" s="188"/>
      <c r="KJQ12" s="188"/>
      <c r="KJR12" s="188"/>
      <c r="KJS12" s="188"/>
      <c r="KJT12" s="188"/>
      <c r="KJU12" s="188"/>
      <c r="KJV12" s="188"/>
      <c r="KJW12" s="188"/>
      <c r="KJX12" s="188"/>
      <c r="KJY12" s="188"/>
      <c r="KJZ12" s="188"/>
      <c r="KKA12" s="188"/>
      <c r="KKB12" s="188"/>
      <c r="KKC12" s="188"/>
      <c r="KKD12" s="188"/>
      <c r="KKE12" s="188"/>
      <c r="KKF12" s="188"/>
      <c r="KKG12" s="188"/>
      <c r="KKH12" s="188"/>
      <c r="KKI12" s="188"/>
      <c r="KKJ12" s="188"/>
      <c r="KKK12" s="188"/>
      <c r="KKL12" s="188"/>
      <c r="KKM12" s="188"/>
      <c r="KKN12" s="188"/>
      <c r="KKO12" s="188"/>
      <c r="KKP12" s="188"/>
      <c r="KKQ12" s="188"/>
      <c r="KKR12" s="188"/>
      <c r="KKS12" s="188"/>
      <c r="KKT12" s="188"/>
      <c r="KKU12" s="188"/>
      <c r="KKV12" s="188"/>
      <c r="KKW12" s="188"/>
      <c r="KKX12" s="188"/>
      <c r="KKY12" s="188"/>
      <c r="KKZ12" s="188"/>
      <c r="KLA12" s="188"/>
      <c r="KLB12" s="188"/>
      <c r="KLC12" s="188"/>
      <c r="KLD12" s="188"/>
      <c r="KLE12" s="188"/>
      <c r="KLF12" s="188"/>
      <c r="KLG12" s="188"/>
      <c r="KLH12" s="188"/>
      <c r="KLI12" s="188"/>
      <c r="KLJ12" s="188"/>
      <c r="KLK12" s="188"/>
      <c r="KLL12" s="188"/>
      <c r="KLM12" s="188"/>
      <c r="KLN12" s="188"/>
      <c r="KLO12" s="188"/>
      <c r="KLP12" s="188"/>
      <c r="KLQ12" s="188"/>
      <c r="KLR12" s="188"/>
      <c r="KLS12" s="188"/>
      <c r="KLT12" s="188"/>
      <c r="KLU12" s="188"/>
      <c r="KLV12" s="188"/>
      <c r="KLW12" s="188"/>
      <c r="KLX12" s="188"/>
      <c r="KLY12" s="188"/>
      <c r="KLZ12" s="188"/>
      <c r="KMA12" s="188"/>
      <c r="KMB12" s="188"/>
      <c r="KMC12" s="188"/>
      <c r="KMD12" s="188"/>
      <c r="KME12" s="188"/>
      <c r="KMF12" s="188"/>
      <c r="KMG12" s="188"/>
      <c r="KMH12" s="188"/>
      <c r="KMI12" s="188"/>
      <c r="KMJ12" s="188"/>
      <c r="KMK12" s="188"/>
      <c r="KML12" s="188"/>
      <c r="KMM12" s="188"/>
      <c r="KMN12" s="188"/>
      <c r="KMO12" s="188"/>
      <c r="KMP12" s="188"/>
      <c r="KMQ12" s="188"/>
      <c r="KMR12" s="188"/>
      <c r="KMS12" s="188"/>
      <c r="KMT12" s="188"/>
      <c r="KMU12" s="188"/>
      <c r="KMV12" s="188"/>
      <c r="KMW12" s="188"/>
      <c r="KMX12" s="188"/>
      <c r="KMY12" s="188"/>
      <c r="KMZ12" s="188"/>
      <c r="KNA12" s="188"/>
      <c r="KNB12" s="188"/>
      <c r="KNC12" s="188"/>
      <c r="KND12" s="188"/>
      <c r="KNE12" s="188"/>
      <c r="KNF12" s="188"/>
      <c r="KNG12" s="188"/>
      <c r="KNH12" s="188"/>
      <c r="KNI12" s="188"/>
      <c r="KNJ12" s="188"/>
      <c r="KNK12" s="188"/>
      <c r="KNL12" s="188"/>
      <c r="KNM12" s="188"/>
      <c r="KNN12" s="188"/>
      <c r="KNO12" s="188"/>
      <c r="KNP12" s="188"/>
      <c r="KNQ12" s="188"/>
      <c r="KNR12" s="188"/>
      <c r="KNS12" s="188"/>
      <c r="KNT12" s="188"/>
      <c r="KNU12" s="188"/>
      <c r="KNV12" s="188"/>
      <c r="KNW12" s="188"/>
      <c r="KNX12" s="188"/>
      <c r="KNY12" s="188"/>
      <c r="KNZ12" s="188"/>
      <c r="KOA12" s="188"/>
      <c r="KOB12" s="188"/>
      <c r="KOC12" s="188"/>
      <c r="KOD12" s="188"/>
      <c r="KOE12" s="188"/>
      <c r="KOF12" s="188"/>
      <c r="KOG12" s="188"/>
      <c r="KOH12" s="188"/>
      <c r="KOI12" s="188"/>
      <c r="KOJ12" s="188"/>
      <c r="KOK12" s="188"/>
      <c r="KOL12" s="188"/>
      <c r="KOM12" s="188"/>
      <c r="KON12" s="188"/>
      <c r="KOO12" s="188"/>
      <c r="KOP12" s="188"/>
      <c r="KOQ12" s="188"/>
      <c r="KOR12" s="188"/>
      <c r="KOS12" s="188"/>
      <c r="KOT12" s="188"/>
      <c r="KOU12" s="188"/>
      <c r="KOV12" s="188"/>
      <c r="KOW12" s="188"/>
      <c r="KOX12" s="188"/>
      <c r="KOY12" s="188"/>
      <c r="KOZ12" s="188"/>
      <c r="KPA12" s="188"/>
      <c r="KPB12" s="188"/>
      <c r="KPC12" s="188"/>
      <c r="KPD12" s="188"/>
      <c r="KPE12" s="188"/>
      <c r="KPF12" s="188"/>
      <c r="KPG12" s="188"/>
      <c r="KPH12" s="188"/>
      <c r="KPI12" s="188"/>
      <c r="KPJ12" s="188"/>
      <c r="KPK12" s="188"/>
      <c r="KPL12" s="188"/>
      <c r="KPM12" s="188"/>
      <c r="KPN12" s="188"/>
      <c r="KPO12" s="188"/>
      <c r="KPP12" s="188"/>
      <c r="KPQ12" s="188"/>
      <c r="KPR12" s="188"/>
      <c r="KPS12" s="188"/>
      <c r="KPT12" s="188"/>
      <c r="KPU12" s="188"/>
      <c r="KPV12" s="188"/>
      <c r="KPW12" s="188"/>
      <c r="KPX12" s="188"/>
      <c r="KPY12" s="188"/>
      <c r="KPZ12" s="188"/>
      <c r="KQA12" s="188"/>
      <c r="KQB12" s="188"/>
      <c r="KQC12" s="188"/>
      <c r="KQD12" s="188"/>
      <c r="KQE12" s="188"/>
      <c r="KQF12" s="188"/>
      <c r="KQG12" s="188"/>
      <c r="KQH12" s="188"/>
      <c r="KQI12" s="188"/>
      <c r="KQJ12" s="188"/>
      <c r="KQK12" s="188"/>
      <c r="KQL12" s="188"/>
      <c r="KQM12" s="188"/>
      <c r="KQN12" s="188"/>
      <c r="KQO12" s="188"/>
      <c r="KQP12" s="188"/>
      <c r="KQQ12" s="188"/>
      <c r="KQR12" s="188"/>
      <c r="KQS12" s="188"/>
      <c r="KQT12" s="188"/>
      <c r="KQU12" s="188"/>
      <c r="KQV12" s="188"/>
      <c r="KQW12" s="188"/>
      <c r="KQX12" s="188"/>
      <c r="KQY12" s="188"/>
      <c r="KQZ12" s="188"/>
      <c r="KRA12" s="188"/>
      <c r="KRB12" s="188"/>
      <c r="KRC12" s="188"/>
      <c r="KRD12" s="188"/>
      <c r="KRE12" s="188"/>
      <c r="KRF12" s="188"/>
      <c r="KRG12" s="188"/>
      <c r="KRH12" s="188"/>
      <c r="KRI12" s="188"/>
      <c r="KRJ12" s="188"/>
      <c r="KRK12" s="188"/>
      <c r="KRL12" s="188"/>
      <c r="KRM12" s="188"/>
      <c r="KRN12" s="188"/>
      <c r="KRO12" s="188"/>
      <c r="KRP12" s="188"/>
      <c r="KRQ12" s="188"/>
      <c r="KRR12" s="188"/>
      <c r="KRS12" s="188"/>
      <c r="KRT12" s="188"/>
      <c r="KRU12" s="188"/>
      <c r="KRV12" s="188"/>
      <c r="KRW12" s="188"/>
      <c r="KRX12" s="188"/>
      <c r="KRY12" s="188"/>
      <c r="KRZ12" s="188"/>
      <c r="KSA12" s="188"/>
      <c r="KSB12" s="188"/>
      <c r="KSC12" s="188"/>
      <c r="KSD12" s="188"/>
      <c r="KSE12" s="188"/>
      <c r="KSF12" s="188"/>
      <c r="KSG12" s="188"/>
      <c r="KSH12" s="188"/>
      <c r="KSI12" s="188"/>
      <c r="KSJ12" s="188"/>
      <c r="KSK12" s="188"/>
      <c r="KSL12" s="188"/>
      <c r="KSM12" s="188"/>
      <c r="KSN12" s="188"/>
      <c r="KSO12" s="188"/>
      <c r="KSP12" s="188"/>
      <c r="KSQ12" s="188"/>
      <c r="KSR12" s="188"/>
      <c r="KSS12" s="188"/>
      <c r="KST12" s="188"/>
      <c r="KSU12" s="188"/>
      <c r="KSV12" s="188"/>
      <c r="KSW12" s="188"/>
      <c r="KSX12" s="188"/>
      <c r="KSY12" s="188"/>
      <c r="KSZ12" s="188"/>
      <c r="KTA12" s="188"/>
      <c r="KTB12" s="188"/>
      <c r="KTC12" s="188"/>
      <c r="KTD12" s="188"/>
      <c r="KTE12" s="188"/>
      <c r="KTF12" s="188"/>
      <c r="KTG12" s="188"/>
      <c r="KTH12" s="188"/>
      <c r="KTI12" s="188"/>
      <c r="KTJ12" s="188"/>
      <c r="KTK12" s="188"/>
      <c r="KTL12" s="188"/>
      <c r="KTM12" s="188"/>
      <c r="KTN12" s="188"/>
      <c r="KTO12" s="188"/>
      <c r="KTP12" s="188"/>
      <c r="KTQ12" s="188"/>
      <c r="KTR12" s="188"/>
      <c r="KTS12" s="188"/>
      <c r="KTT12" s="188"/>
      <c r="KTU12" s="188"/>
      <c r="KTV12" s="188"/>
      <c r="KTW12" s="188"/>
      <c r="KTX12" s="188"/>
      <c r="KTY12" s="188"/>
      <c r="KTZ12" s="188"/>
      <c r="KUA12" s="188"/>
      <c r="KUB12" s="188"/>
      <c r="KUC12" s="188"/>
      <c r="KUD12" s="188"/>
      <c r="KUE12" s="188"/>
      <c r="KUF12" s="188"/>
      <c r="KUG12" s="188"/>
      <c r="KUH12" s="188"/>
      <c r="KUI12" s="188"/>
      <c r="KUJ12" s="188"/>
      <c r="KUK12" s="188"/>
      <c r="KUL12" s="188"/>
      <c r="KUM12" s="188"/>
      <c r="KUN12" s="188"/>
      <c r="KUO12" s="188"/>
      <c r="KUP12" s="188"/>
      <c r="KUQ12" s="188"/>
      <c r="KUR12" s="188"/>
      <c r="KUS12" s="188"/>
      <c r="KUT12" s="188"/>
      <c r="KUU12" s="188"/>
      <c r="KUV12" s="188"/>
      <c r="KUW12" s="188"/>
      <c r="KUX12" s="188"/>
      <c r="KUY12" s="188"/>
      <c r="KUZ12" s="188"/>
      <c r="KVA12" s="188"/>
      <c r="KVB12" s="188"/>
      <c r="KVC12" s="188"/>
      <c r="KVD12" s="188"/>
      <c r="KVE12" s="188"/>
      <c r="KVF12" s="188"/>
      <c r="KVG12" s="188"/>
      <c r="KVH12" s="188"/>
      <c r="KVI12" s="188"/>
      <c r="KVJ12" s="188"/>
      <c r="KVK12" s="188"/>
      <c r="KVL12" s="188"/>
      <c r="KVM12" s="188"/>
      <c r="KVN12" s="188"/>
      <c r="KVO12" s="188"/>
      <c r="KVP12" s="188"/>
      <c r="KVQ12" s="188"/>
      <c r="KVR12" s="188"/>
      <c r="KVS12" s="188"/>
      <c r="KVT12" s="188"/>
      <c r="KVU12" s="188"/>
      <c r="KVV12" s="188"/>
      <c r="KVW12" s="188"/>
      <c r="KVX12" s="188"/>
      <c r="KVY12" s="188"/>
      <c r="KVZ12" s="188"/>
      <c r="KWA12" s="188"/>
      <c r="KWB12" s="188"/>
      <c r="KWC12" s="188"/>
      <c r="KWD12" s="188"/>
      <c r="KWE12" s="188"/>
      <c r="KWF12" s="188"/>
      <c r="KWG12" s="188"/>
      <c r="KWH12" s="188"/>
      <c r="KWI12" s="188"/>
      <c r="KWJ12" s="188"/>
      <c r="KWK12" s="188"/>
      <c r="KWL12" s="188"/>
      <c r="KWM12" s="188"/>
      <c r="KWN12" s="188"/>
      <c r="KWO12" s="188"/>
      <c r="KWP12" s="188"/>
      <c r="KWQ12" s="188"/>
      <c r="KWR12" s="188"/>
      <c r="KWS12" s="188"/>
      <c r="KWT12" s="188"/>
      <c r="KWU12" s="188"/>
      <c r="KWV12" s="188"/>
      <c r="KWW12" s="188"/>
      <c r="KWX12" s="188"/>
      <c r="KWY12" s="188"/>
      <c r="KWZ12" s="188"/>
      <c r="KXA12" s="188"/>
      <c r="KXB12" s="188"/>
      <c r="KXC12" s="188"/>
      <c r="KXD12" s="188"/>
      <c r="KXE12" s="188"/>
      <c r="KXF12" s="188"/>
      <c r="KXG12" s="188"/>
      <c r="KXH12" s="188"/>
      <c r="KXI12" s="188"/>
      <c r="KXJ12" s="188"/>
      <c r="KXK12" s="188"/>
      <c r="KXL12" s="188"/>
      <c r="KXM12" s="188"/>
      <c r="KXN12" s="188"/>
      <c r="KXO12" s="188"/>
      <c r="KXP12" s="188"/>
      <c r="KXQ12" s="188"/>
      <c r="KXR12" s="188"/>
      <c r="KXS12" s="188"/>
      <c r="KXT12" s="188"/>
      <c r="KXU12" s="188"/>
      <c r="KXV12" s="188"/>
      <c r="KXW12" s="188"/>
      <c r="KXX12" s="188"/>
      <c r="KXY12" s="188"/>
      <c r="KXZ12" s="188"/>
      <c r="KYA12" s="188"/>
      <c r="KYB12" s="188"/>
      <c r="KYC12" s="188"/>
      <c r="KYD12" s="188"/>
      <c r="KYE12" s="188"/>
      <c r="KYF12" s="188"/>
      <c r="KYG12" s="188"/>
      <c r="KYH12" s="188"/>
      <c r="KYI12" s="188"/>
      <c r="KYJ12" s="188"/>
      <c r="KYK12" s="188"/>
      <c r="KYL12" s="188"/>
      <c r="KYM12" s="188"/>
      <c r="KYN12" s="188"/>
      <c r="KYO12" s="188"/>
      <c r="KYP12" s="188"/>
      <c r="KYQ12" s="188"/>
      <c r="KYR12" s="188"/>
      <c r="KYS12" s="188"/>
      <c r="KYT12" s="188"/>
      <c r="KYU12" s="188"/>
      <c r="KYV12" s="188"/>
      <c r="KYW12" s="188"/>
      <c r="KYX12" s="188"/>
      <c r="KYY12" s="188"/>
      <c r="KYZ12" s="188"/>
      <c r="KZA12" s="188"/>
      <c r="KZB12" s="188"/>
      <c r="KZC12" s="188"/>
      <c r="KZD12" s="188"/>
      <c r="KZE12" s="188"/>
      <c r="KZF12" s="188"/>
      <c r="KZG12" s="188"/>
      <c r="KZH12" s="188"/>
      <c r="KZI12" s="188"/>
      <c r="KZJ12" s="188"/>
      <c r="KZK12" s="188"/>
      <c r="KZL12" s="188"/>
      <c r="KZM12" s="188"/>
      <c r="KZN12" s="188"/>
      <c r="KZO12" s="188"/>
      <c r="KZP12" s="188"/>
      <c r="KZQ12" s="188"/>
      <c r="KZR12" s="188"/>
      <c r="KZS12" s="188"/>
      <c r="KZT12" s="188"/>
      <c r="KZU12" s="188"/>
      <c r="KZV12" s="188"/>
      <c r="KZW12" s="188"/>
      <c r="KZX12" s="188"/>
      <c r="KZY12" s="188"/>
      <c r="KZZ12" s="188"/>
      <c r="LAA12" s="188"/>
      <c r="LAB12" s="188"/>
      <c r="LAC12" s="188"/>
      <c r="LAD12" s="188"/>
      <c r="LAE12" s="188"/>
      <c r="LAF12" s="188"/>
      <c r="LAG12" s="188"/>
      <c r="LAH12" s="188"/>
      <c r="LAI12" s="188"/>
      <c r="LAJ12" s="188"/>
      <c r="LAK12" s="188"/>
      <c r="LAL12" s="188"/>
      <c r="LAM12" s="188"/>
      <c r="LAN12" s="188"/>
      <c r="LAO12" s="188"/>
      <c r="LAP12" s="188"/>
      <c r="LAQ12" s="188"/>
      <c r="LAR12" s="188"/>
      <c r="LAS12" s="188"/>
      <c r="LAT12" s="188"/>
      <c r="LAU12" s="188"/>
      <c r="LAV12" s="188"/>
      <c r="LAW12" s="188"/>
      <c r="LAX12" s="188"/>
      <c r="LAY12" s="188"/>
      <c r="LAZ12" s="188"/>
      <c r="LBA12" s="188"/>
      <c r="LBB12" s="188"/>
      <c r="LBC12" s="188"/>
      <c r="LBD12" s="188"/>
      <c r="LBE12" s="188"/>
      <c r="LBF12" s="188"/>
      <c r="LBG12" s="188"/>
      <c r="LBH12" s="188"/>
      <c r="LBI12" s="188"/>
      <c r="LBJ12" s="188"/>
      <c r="LBK12" s="188"/>
      <c r="LBL12" s="188"/>
      <c r="LBM12" s="188"/>
      <c r="LBN12" s="188"/>
      <c r="LBO12" s="188"/>
      <c r="LBP12" s="188"/>
      <c r="LBQ12" s="188"/>
      <c r="LBR12" s="188"/>
      <c r="LBS12" s="188"/>
      <c r="LBT12" s="188"/>
      <c r="LBU12" s="188"/>
      <c r="LBV12" s="188"/>
      <c r="LBW12" s="188"/>
      <c r="LBX12" s="188"/>
      <c r="LBY12" s="188"/>
      <c r="LBZ12" s="188"/>
      <c r="LCA12" s="188"/>
      <c r="LCB12" s="188"/>
      <c r="LCC12" s="188"/>
      <c r="LCD12" s="188"/>
      <c r="LCE12" s="188"/>
      <c r="LCF12" s="188"/>
      <c r="LCG12" s="188"/>
      <c r="LCH12" s="188"/>
      <c r="LCI12" s="188"/>
      <c r="LCJ12" s="188"/>
      <c r="LCK12" s="188"/>
      <c r="LCL12" s="188"/>
      <c r="LCM12" s="188"/>
      <c r="LCN12" s="188"/>
      <c r="LCO12" s="188"/>
      <c r="LCP12" s="188"/>
      <c r="LCQ12" s="188"/>
      <c r="LCR12" s="188"/>
      <c r="LCS12" s="188"/>
      <c r="LCT12" s="188"/>
      <c r="LCU12" s="188"/>
      <c r="LCV12" s="188"/>
      <c r="LCW12" s="188"/>
      <c r="LCX12" s="188"/>
      <c r="LCY12" s="188"/>
      <c r="LCZ12" s="188"/>
      <c r="LDA12" s="188"/>
      <c r="LDB12" s="188"/>
      <c r="LDC12" s="188"/>
      <c r="LDD12" s="188"/>
      <c r="LDE12" s="188"/>
      <c r="LDF12" s="188"/>
      <c r="LDG12" s="188"/>
      <c r="LDH12" s="188"/>
      <c r="LDI12" s="188"/>
      <c r="LDJ12" s="188"/>
      <c r="LDK12" s="188"/>
      <c r="LDL12" s="188"/>
      <c r="LDM12" s="188"/>
      <c r="LDN12" s="188"/>
      <c r="LDO12" s="188"/>
      <c r="LDP12" s="188"/>
      <c r="LDQ12" s="188"/>
      <c r="LDR12" s="188"/>
      <c r="LDS12" s="188"/>
      <c r="LDT12" s="188"/>
      <c r="LDU12" s="188"/>
      <c r="LDV12" s="188"/>
      <c r="LDW12" s="188"/>
      <c r="LDX12" s="188"/>
      <c r="LDY12" s="188"/>
      <c r="LDZ12" s="188"/>
      <c r="LEA12" s="188"/>
      <c r="LEB12" s="188"/>
      <c r="LEC12" s="188"/>
      <c r="LED12" s="188"/>
      <c r="LEE12" s="188"/>
      <c r="LEF12" s="188"/>
      <c r="LEG12" s="188"/>
      <c r="LEH12" s="188"/>
      <c r="LEI12" s="188"/>
      <c r="LEJ12" s="188"/>
      <c r="LEK12" s="188"/>
      <c r="LEL12" s="188"/>
      <c r="LEM12" s="188"/>
      <c r="LEN12" s="188"/>
      <c r="LEO12" s="188"/>
      <c r="LEP12" s="188"/>
      <c r="LEQ12" s="188"/>
      <c r="LER12" s="188"/>
      <c r="LES12" s="188"/>
      <c r="LET12" s="188"/>
      <c r="LEU12" s="188"/>
      <c r="LEV12" s="188"/>
      <c r="LEW12" s="188"/>
      <c r="LEX12" s="188"/>
      <c r="LEY12" s="188"/>
      <c r="LEZ12" s="188"/>
      <c r="LFA12" s="188"/>
      <c r="LFB12" s="188"/>
      <c r="LFC12" s="188"/>
      <c r="LFD12" s="188"/>
      <c r="LFE12" s="188"/>
      <c r="LFF12" s="188"/>
      <c r="LFG12" s="188"/>
      <c r="LFH12" s="188"/>
      <c r="LFI12" s="188"/>
      <c r="LFJ12" s="188"/>
      <c r="LFK12" s="188"/>
      <c r="LFL12" s="188"/>
      <c r="LFM12" s="188"/>
      <c r="LFN12" s="188"/>
      <c r="LFO12" s="188"/>
      <c r="LFP12" s="188"/>
      <c r="LFQ12" s="188"/>
      <c r="LFR12" s="188"/>
      <c r="LFS12" s="188"/>
      <c r="LFT12" s="188"/>
      <c r="LFU12" s="188"/>
      <c r="LFV12" s="188"/>
      <c r="LFW12" s="188"/>
      <c r="LFX12" s="188"/>
      <c r="LFY12" s="188"/>
      <c r="LFZ12" s="188"/>
      <c r="LGA12" s="188"/>
      <c r="LGB12" s="188"/>
      <c r="LGC12" s="188"/>
      <c r="LGD12" s="188"/>
      <c r="LGE12" s="188"/>
      <c r="LGF12" s="188"/>
      <c r="LGG12" s="188"/>
      <c r="LGH12" s="188"/>
      <c r="LGI12" s="188"/>
      <c r="LGJ12" s="188"/>
      <c r="LGK12" s="188"/>
      <c r="LGL12" s="188"/>
      <c r="LGM12" s="188"/>
      <c r="LGN12" s="188"/>
      <c r="LGO12" s="188"/>
      <c r="LGP12" s="188"/>
      <c r="LGQ12" s="188"/>
      <c r="LGR12" s="188"/>
      <c r="LGS12" s="188"/>
      <c r="LGT12" s="188"/>
      <c r="LGU12" s="188"/>
      <c r="LGV12" s="188"/>
      <c r="LGW12" s="188"/>
      <c r="LGX12" s="188"/>
      <c r="LGY12" s="188"/>
      <c r="LGZ12" s="188"/>
      <c r="LHA12" s="188"/>
      <c r="LHB12" s="188"/>
      <c r="LHC12" s="188"/>
      <c r="LHD12" s="188"/>
      <c r="LHE12" s="188"/>
      <c r="LHF12" s="188"/>
      <c r="LHG12" s="188"/>
      <c r="LHH12" s="188"/>
      <c r="LHI12" s="188"/>
      <c r="LHJ12" s="188"/>
      <c r="LHK12" s="188"/>
      <c r="LHL12" s="188"/>
      <c r="LHM12" s="188"/>
      <c r="LHN12" s="188"/>
      <c r="LHO12" s="188"/>
      <c r="LHP12" s="188"/>
      <c r="LHQ12" s="188"/>
      <c r="LHR12" s="188"/>
      <c r="LHS12" s="188"/>
      <c r="LHT12" s="188"/>
      <c r="LHU12" s="188"/>
      <c r="LHV12" s="188"/>
      <c r="LHW12" s="188"/>
      <c r="LHX12" s="188"/>
      <c r="LHY12" s="188"/>
      <c r="LHZ12" s="188"/>
      <c r="LIA12" s="188"/>
      <c r="LIB12" s="188"/>
      <c r="LIC12" s="188"/>
      <c r="LID12" s="188"/>
      <c r="LIE12" s="188"/>
      <c r="LIF12" s="188"/>
      <c r="LIG12" s="188"/>
      <c r="LIH12" s="188"/>
      <c r="LII12" s="188"/>
      <c r="LIJ12" s="188"/>
      <c r="LIK12" s="188"/>
      <c r="LIL12" s="188"/>
      <c r="LIM12" s="188"/>
      <c r="LIN12" s="188"/>
      <c r="LIO12" s="188"/>
      <c r="LIP12" s="188"/>
      <c r="LIQ12" s="188"/>
      <c r="LIR12" s="188"/>
      <c r="LIS12" s="188"/>
      <c r="LIT12" s="188"/>
      <c r="LIU12" s="188"/>
      <c r="LIV12" s="188"/>
      <c r="LIW12" s="188"/>
      <c r="LIX12" s="188"/>
      <c r="LIY12" s="188"/>
      <c r="LIZ12" s="188"/>
      <c r="LJA12" s="188"/>
      <c r="LJB12" s="188"/>
      <c r="LJC12" s="188"/>
      <c r="LJD12" s="188"/>
      <c r="LJE12" s="188"/>
      <c r="LJF12" s="188"/>
      <c r="LJG12" s="188"/>
      <c r="LJH12" s="188"/>
      <c r="LJI12" s="188"/>
      <c r="LJJ12" s="188"/>
      <c r="LJK12" s="188"/>
      <c r="LJL12" s="188"/>
      <c r="LJM12" s="188"/>
      <c r="LJN12" s="188"/>
      <c r="LJO12" s="188"/>
      <c r="LJP12" s="188"/>
      <c r="LJQ12" s="188"/>
      <c r="LJR12" s="188"/>
      <c r="LJS12" s="188"/>
      <c r="LJT12" s="188"/>
      <c r="LJU12" s="188"/>
      <c r="LJV12" s="188"/>
      <c r="LJW12" s="188"/>
      <c r="LJX12" s="188"/>
      <c r="LJY12" s="188"/>
      <c r="LJZ12" s="188"/>
      <c r="LKA12" s="188"/>
      <c r="LKB12" s="188"/>
      <c r="LKC12" s="188"/>
      <c r="LKD12" s="188"/>
      <c r="LKE12" s="188"/>
      <c r="LKF12" s="188"/>
      <c r="LKG12" s="188"/>
      <c r="LKH12" s="188"/>
      <c r="LKI12" s="188"/>
      <c r="LKJ12" s="188"/>
      <c r="LKK12" s="188"/>
      <c r="LKL12" s="188"/>
      <c r="LKM12" s="188"/>
      <c r="LKN12" s="188"/>
      <c r="LKO12" s="188"/>
      <c r="LKP12" s="188"/>
      <c r="LKQ12" s="188"/>
      <c r="LKR12" s="188"/>
      <c r="LKS12" s="188"/>
      <c r="LKT12" s="188"/>
      <c r="LKU12" s="188"/>
      <c r="LKV12" s="188"/>
      <c r="LKW12" s="188"/>
      <c r="LKX12" s="188"/>
      <c r="LKY12" s="188"/>
      <c r="LKZ12" s="188"/>
      <c r="LLA12" s="188"/>
      <c r="LLB12" s="188"/>
      <c r="LLC12" s="188"/>
      <c r="LLD12" s="188"/>
      <c r="LLE12" s="188"/>
      <c r="LLF12" s="188"/>
      <c r="LLG12" s="188"/>
      <c r="LLH12" s="188"/>
      <c r="LLI12" s="188"/>
      <c r="LLJ12" s="188"/>
      <c r="LLK12" s="188"/>
      <c r="LLL12" s="188"/>
      <c r="LLM12" s="188"/>
      <c r="LLN12" s="188"/>
      <c r="LLO12" s="188"/>
      <c r="LLP12" s="188"/>
      <c r="LLQ12" s="188"/>
      <c r="LLR12" s="188"/>
      <c r="LLS12" s="188"/>
      <c r="LLT12" s="188"/>
      <c r="LLU12" s="188"/>
      <c r="LLV12" s="188"/>
      <c r="LLW12" s="188"/>
      <c r="LLX12" s="188"/>
      <c r="LLY12" s="188"/>
      <c r="LLZ12" s="188"/>
      <c r="LMA12" s="188"/>
      <c r="LMB12" s="188"/>
      <c r="LMC12" s="188"/>
      <c r="LMD12" s="188"/>
      <c r="LME12" s="188"/>
      <c r="LMF12" s="188"/>
      <c r="LMG12" s="188"/>
      <c r="LMH12" s="188"/>
      <c r="LMI12" s="188"/>
      <c r="LMJ12" s="188"/>
      <c r="LMK12" s="188"/>
      <c r="LML12" s="188"/>
      <c r="LMM12" s="188"/>
      <c r="LMN12" s="188"/>
      <c r="LMO12" s="188"/>
      <c r="LMP12" s="188"/>
      <c r="LMQ12" s="188"/>
      <c r="LMR12" s="188"/>
      <c r="LMS12" s="188"/>
      <c r="LMT12" s="188"/>
      <c r="LMU12" s="188"/>
      <c r="LMV12" s="188"/>
      <c r="LMW12" s="188"/>
      <c r="LMX12" s="188"/>
      <c r="LMY12" s="188"/>
      <c r="LMZ12" s="188"/>
      <c r="LNA12" s="188"/>
      <c r="LNB12" s="188"/>
      <c r="LNC12" s="188"/>
      <c r="LND12" s="188"/>
      <c r="LNE12" s="188"/>
      <c r="LNF12" s="188"/>
      <c r="LNG12" s="188"/>
      <c r="LNH12" s="188"/>
      <c r="LNI12" s="188"/>
      <c r="LNJ12" s="188"/>
      <c r="LNK12" s="188"/>
      <c r="LNL12" s="188"/>
      <c r="LNM12" s="188"/>
      <c r="LNN12" s="188"/>
      <c r="LNO12" s="188"/>
      <c r="LNP12" s="188"/>
      <c r="LNQ12" s="188"/>
      <c r="LNR12" s="188"/>
      <c r="LNS12" s="188"/>
      <c r="LNT12" s="188"/>
      <c r="LNU12" s="188"/>
      <c r="LNV12" s="188"/>
      <c r="LNW12" s="188"/>
      <c r="LNX12" s="188"/>
      <c r="LNY12" s="188"/>
      <c r="LNZ12" s="188"/>
      <c r="LOA12" s="188"/>
      <c r="LOB12" s="188"/>
      <c r="LOC12" s="188"/>
      <c r="LOD12" s="188"/>
      <c r="LOE12" s="188"/>
      <c r="LOF12" s="188"/>
      <c r="LOG12" s="188"/>
      <c r="LOH12" s="188"/>
      <c r="LOI12" s="188"/>
      <c r="LOJ12" s="188"/>
      <c r="LOK12" s="188"/>
      <c r="LOL12" s="188"/>
      <c r="LOM12" s="188"/>
      <c r="LON12" s="188"/>
      <c r="LOO12" s="188"/>
      <c r="LOP12" s="188"/>
      <c r="LOQ12" s="188"/>
      <c r="LOR12" s="188"/>
      <c r="LOS12" s="188"/>
      <c r="LOT12" s="188"/>
      <c r="LOU12" s="188"/>
      <c r="LOV12" s="188"/>
      <c r="LOW12" s="188"/>
      <c r="LOX12" s="188"/>
      <c r="LOY12" s="188"/>
      <c r="LOZ12" s="188"/>
      <c r="LPA12" s="188"/>
      <c r="LPB12" s="188"/>
      <c r="LPC12" s="188"/>
      <c r="LPD12" s="188"/>
      <c r="LPE12" s="188"/>
      <c r="LPF12" s="188"/>
      <c r="LPG12" s="188"/>
      <c r="LPH12" s="188"/>
      <c r="LPI12" s="188"/>
      <c r="LPJ12" s="188"/>
      <c r="LPK12" s="188"/>
      <c r="LPL12" s="188"/>
      <c r="LPM12" s="188"/>
      <c r="LPN12" s="188"/>
      <c r="LPO12" s="188"/>
      <c r="LPP12" s="188"/>
      <c r="LPQ12" s="188"/>
      <c r="LPR12" s="188"/>
      <c r="LPS12" s="188"/>
      <c r="LPT12" s="188"/>
      <c r="LPU12" s="188"/>
      <c r="LPV12" s="188"/>
      <c r="LPW12" s="188"/>
      <c r="LPX12" s="188"/>
      <c r="LPY12" s="188"/>
      <c r="LPZ12" s="188"/>
      <c r="LQA12" s="188"/>
      <c r="LQB12" s="188"/>
      <c r="LQC12" s="188"/>
      <c r="LQD12" s="188"/>
      <c r="LQE12" s="188"/>
      <c r="LQF12" s="188"/>
      <c r="LQG12" s="188"/>
      <c r="LQH12" s="188"/>
      <c r="LQI12" s="188"/>
      <c r="LQJ12" s="188"/>
      <c r="LQK12" s="188"/>
      <c r="LQL12" s="188"/>
      <c r="LQM12" s="188"/>
      <c r="LQN12" s="188"/>
      <c r="LQO12" s="188"/>
      <c r="LQP12" s="188"/>
      <c r="LQQ12" s="188"/>
      <c r="LQR12" s="188"/>
      <c r="LQS12" s="188"/>
      <c r="LQT12" s="188"/>
      <c r="LQU12" s="188"/>
      <c r="LQV12" s="188"/>
      <c r="LQW12" s="188"/>
      <c r="LQX12" s="188"/>
      <c r="LQY12" s="188"/>
      <c r="LQZ12" s="188"/>
      <c r="LRA12" s="188"/>
      <c r="LRB12" s="188"/>
      <c r="LRC12" s="188"/>
      <c r="LRD12" s="188"/>
      <c r="LRE12" s="188"/>
      <c r="LRF12" s="188"/>
      <c r="LRG12" s="188"/>
      <c r="LRH12" s="188"/>
      <c r="LRI12" s="188"/>
      <c r="LRJ12" s="188"/>
      <c r="LRK12" s="188"/>
      <c r="LRL12" s="188"/>
      <c r="LRM12" s="188"/>
      <c r="LRN12" s="188"/>
      <c r="LRO12" s="188"/>
      <c r="LRP12" s="188"/>
      <c r="LRQ12" s="188"/>
      <c r="LRR12" s="188"/>
      <c r="LRS12" s="188"/>
      <c r="LRT12" s="188"/>
      <c r="LRU12" s="188"/>
      <c r="LRV12" s="188"/>
      <c r="LRW12" s="188"/>
      <c r="LRX12" s="188"/>
      <c r="LRY12" s="188"/>
      <c r="LRZ12" s="188"/>
      <c r="LSA12" s="188"/>
      <c r="LSB12" s="188"/>
      <c r="LSC12" s="188"/>
      <c r="LSD12" s="188"/>
      <c r="LSE12" s="188"/>
      <c r="LSF12" s="188"/>
      <c r="LSG12" s="188"/>
      <c r="LSH12" s="188"/>
      <c r="LSI12" s="188"/>
      <c r="LSJ12" s="188"/>
      <c r="LSK12" s="188"/>
      <c r="LSL12" s="188"/>
      <c r="LSM12" s="188"/>
      <c r="LSN12" s="188"/>
      <c r="LSO12" s="188"/>
      <c r="LSP12" s="188"/>
      <c r="LSQ12" s="188"/>
      <c r="LSR12" s="188"/>
      <c r="LSS12" s="188"/>
      <c r="LST12" s="188"/>
      <c r="LSU12" s="188"/>
      <c r="LSV12" s="188"/>
      <c r="LSW12" s="188"/>
      <c r="LSX12" s="188"/>
      <c r="LSY12" s="188"/>
      <c r="LSZ12" s="188"/>
      <c r="LTA12" s="188"/>
      <c r="LTB12" s="188"/>
      <c r="LTC12" s="188"/>
      <c r="LTD12" s="188"/>
      <c r="LTE12" s="188"/>
      <c r="LTF12" s="188"/>
      <c r="LTG12" s="188"/>
      <c r="LTH12" s="188"/>
      <c r="LTI12" s="188"/>
      <c r="LTJ12" s="188"/>
      <c r="LTK12" s="188"/>
      <c r="LTL12" s="188"/>
      <c r="LTM12" s="188"/>
      <c r="LTN12" s="188"/>
      <c r="LTO12" s="188"/>
      <c r="LTP12" s="188"/>
      <c r="LTQ12" s="188"/>
      <c r="LTR12" s="188"/>
      <c r="LTS12" s="188"/>
      <c r="LTT12" s="188"/>
      <c r="LTU12" s="188"/>
      <c r="LTV12" s="188"/>
      <c r="LTW12" s="188"/>
      <c r="LTX12" s="188"/>
      <c r="LTY12" s="188"/>
      <c r="LTZ12" s="188"/>
      <c r="LUA12" s="188"/>
      <c r="LUB12" s="188"/>
      <c r="LUC12" s="188"/>
      <c r="LUD12" s="188"/>
      <c r="LUE12" s="188"/>
      <c r="LUF12" s="188"/>
      <c r="LUG12" s="188"/>
      <c r="LUH12" s="188"/>
      <c r="LUI12" s="188"/>
      <c r="LUJ12" s="188"/>
      <c r="LUK12" s="188"/>
      <c r="LUL12" s="188"/>
      <c r="LUM12" s="188"/>
      <c r="LUN12" s="188"/>
      <c r="LUO12" s="188"/>
      <c r="LUP12" s="188"/>
      <c r="LUQ12" s="188"/>
      <c r="LUR12" s="188"/>
      <c r="LUS12" s="188"/>
      <c r="LUT12" s="188"/>
      <c r="LUU12" s="188"/>
      <c r="LUV12" s="188"/>
      <c r="LUW12" s="188"/>
      <c r="LUX12" s="188"/>
      <c r="LUY12" s="188"/>
      <c r="LUZ12" s="188"/>
      <c r="LVA12" s="188"/>
      <c r="LVB12" s="188"/>
      <c r="LVC12" s="188"/>
      <c r="LVD12" s="188"/>
      <c r="LVE12" s="188"/>
      <c r="LVF12" s="188"/>
      <c r="LVG12" s="188"/>
      <c r="LVH12" s="188"/>
      <c r="LVI12" s="188"/>
      <c r="LVJ12" s="188"/>
      <c r="LVK12" s="188"/>
      <c r="LVL12" s="188"/>
      <c r="LVM12" s="188"/>
      <c r="LVN12" s="188"/>
      <c r="LVO12" s="188"/>
      <c r="LVP12" s="188"/>
      <c r="LVQ12" s="188"/>
      <c r="LVR12" s="188"/>
      <c r="LVS12" s="188"/>
      <c r="LVT12" s="188"/>
      <c r="LVU12" s="188"/>
      <c r="LVV12" s="188"/>
      <c r="LVW12" s="188"/>
      <c r="LVX12" s="188"/>
      <c r="LVY12" s="188"/>
      <c r="LVZ12" s="188"/>
      <c r="LWA12" s="188"/>
      <c r="LWB12" s="188"/>
      <c r="LWC12" s="188"/>
      <c r="LWD12" s="188"/>
      <c r="LWE12" s="188"/>
      <c r="LWF12" s="188"/>
      <c r="LWG12" s="188"/>
      <c r="LWH12" s="188"/>
      <c r="LWI12" s="188"/>
      <c r="LWJ12" s="188"/>
      <c r="LWK12" s="188"/>
      <c r="LWL12" s="188"/>
      <c r="LWM12" s="188"/>
      <c r="LWN12" s="188"/>
      <c r="LWO12" s="188"/>
      <c r="LWP12" s="188"/>
      <c r="LWQ12" s="188"/>
      <c r="LWR12" s="188"/>
      <c r="LWS12" s="188"/>
      <c r="LWT12" s="188"/>
      <c r="LWU12" s="188"/>
      <c r="LWV12" s="188"/>
      <c r="LWW12" s="188"/>
      <c r="LWX12" s="188"/>
      <c r="LWY12" s="188"/>
      <c r="LWZ12" s="188"/>
      <c r="LXA12" s="188"/>
      <c r="LXB12" s="188"/>
      <c r="LXC12" s="188"/>
      <c r="LXD12" s="188"/>
      <c r="LXE12" s="188"/>
      <c r="LXF12" s="188"/>
      <c r="LXG12" s="188"/>
      <c r="LXH12" s="188"/>
      <c r="LXI12" s="188"/>
      <c r="LXJ12" s="188"/>
      <c r="LXK12" s="188"/>
      <c r="LXL12" s="188"/>
      <c r="LXM12" s="188"/>
      <c r="LXN12" s="188"/>
      <c r="LXO12" s="188"/>
      <c r="LXP12" s="188"/>
      <c r="LXQ12" s="188"/>
      <c r="LXR12" s="188"/>
      <c r="LXS12" s="188"/>
      <c r="LXT12" s="188"/>
      <c r="LXU12" s="188"/>
      <c r="LXV12" s="188"/>
      <c r="LXW12" s="188"/>
      <c r="LXX12" s="188"/>
      <c r="LXY12" s="188"/>
      <c r="LXZ12" s="188"/>
      <c r="LYA12" s="188"/>
      <c r="LYB12" s="188"/>
      <c r="LYC12" s="188"/>
      <c r="LYD12" s="188"/>
      <c r="LYE12" s="188"/>
      <c r="LYF12" s="188"/>
      <c r="LYG12" s="188"/>
      <c r="LYH12" s="188"/>
      <c r="LYI12" s="188"/>
      <c r="LYJ12" s="188"/>
      <c r="LYK12" s="188"/>
      <c r="LYL12" s="188"/>
      <c r="LYM12" s="188"/>
      <c r="LYN12" s="188"/>
      <c r="LYO12" s="188"/>
      <c r="LYP12" s="188"/>
      <c r="LYQ12" s="188"/>
      <c r="LYR12" s="188"/>
      <c r="LYS12" s="188"/>
      <c r="LYT12" s="188"/>
      <c r="LYU12" s="188"/>
      <c r="LYV12" s="188"/>
      <c r="LYW12" s="188"/>
      <c r="LYX12" s="188"/>
      <c r="LYY12" s="188"/>
      <c r="LYZ12" s="188"/>
      <c r="LZA12" s="188"/>
      <c r="LZB12" s="188"/>
      <c r="LZC12" s="188"/>
      <c r="LZD12" s="188"/>
      <c r="LZE12" s="188"/>
      <c r="LZF12" s="188"/>
      <c r="LZG12" s="188"/>
      <c r="LZH12" s="188"/>
      <c r="LZI12" s="188"/>
      <c r="LZJ12" s="188"/>
      <c r="LZK12" s="188"/>
      <c r="LZL12" s="188"/>
      <c r="LZM12" s="188"/>
      <c r="LZN12" s="188"/>
      <c r="LZO12" s="188"/>
      <c r="LZP12" s="188"/>
      <c r="LZQ12" s="188"/>
      <c r="LZR12" s="188"/>
      <c r="LZS12" s="188"/>
      <c r="LZT12" s="188"/>
      <c r="LZU12" s="188"/>
      <c r="LZV12" s="188"/>
      <c r="LZW12" s="188"/>
      <c r="LZX12" s="188"/>
      <c r="LZY12" s="188"/>
      <c r="LZZ12" s="188"/>
      <c r="MAA12" s="188"/>
      <c r="MAB12" s="188"/>
      <c r="MAC12" s="188"/>
      <c r="MAD12" s="188"/>
      <c r="MAE12" s="188"/>
      <c r="MAF12" s="188"/>
      <c r="MAG12" s="188"/>
      <c r="MAH12" s="188"/>
      <c r="MAI12" s="188"/>
      <c r="MAJ12" s="188"/>
      <c r="MAK12" s="188"/>
      <c r="MAL12" s="188"/>
      <c r="MAM12" s="188"/>
      <c r="MAN12" s="188"/>
      <c r="MAO12" s="188"/>
      <c r="MAP12" s="188"/>
      <c r="MAQ12" s="188"/>
      <c r="MAR12" s="188"/>
      <c r="MAS12" s="188"/>
      <c r="MAT12" s="188"/>
      <c r="MAU12" s="188"/>
      <c r="MAV12" s="188"/>
      <c r="MAW12" s="188"/>
      <c r="MAX12" s="188"/>
      <c r="MAY12" s="188"/>
      <c r="MAZ12" s="188"/>
      <c r="MBA12" s="188"/>
      <c r="MBB12" s="188"/>
      <c r="MBC12" s="188"/>
      <c r="MBD12" s="188"/>
      <c r="MBE12" s="188"/>
      <c r="MBF12" s="188"/>
      <c r="MBG12" s="188"/>
      <c r="MBH12" s="188"/>
      <c r="MBI12" s="188"/>
      <c r="MBJ12" s="188"/>
      <c r="MBK12" s="188"/>
      <c r="MBL12" s="188"/>
      <c r="MBM12" s="188"/>
      <c r="MBN12" s="188"/>
      <c r="MBO12" s="188"/>
      <c r="MBP12" s="188"/>
      <c r="MBQ12" s="188"/>
      <c r="MBR12" s="188"/>
      <c r="MBS12" s="188"/>
      <c r="MBT12" s="188"/>
      <c r="MBU12" s="188"/>
      <c r="MBV12" s="188"/>
      <c r="MBW12" s="188"/>
      <c r="MBX12" s="188"/>
      <c r="MBY12" s="188"/>
      <c r="MBZ12" s="188"/>
      <c r="MCA12" s="188"/>
      <c r="MCB12" s="188"/>
      <c r="MCC12" s="188"/>
      <c r="MCD12" s="188"/>
      <c r="MCE12" s="188"/>
      <c r="MCF12" s="188"/>
      <c r="MCG12" s="188"/>
      <c r="MCH12" s="188"/>
      <c r="MCI12" s="188"/>
      <c r="MCJ12" s="188"/>
      <c r="MCK12" s="188"/>
      <c r="MCL12" s="188"/>
      <c r="MCM12" s="188"/>
      <c r="MCN12" s="188"/>
      <c r="MCO12" s="188"/>
      <c r="MCP12" s="188"/>
      <c r="MCQ12" s="188"/>
      <c r="MCR12" s="188"/>
      <c r="MCS12" s="188"/>
      <c r="MCT12" s="188"/>
      <c r="MCU12" s="188"/>
      <c r="MCV12" s="188"/>
      <c r="MCW12" s="188"/>
      <c r="MCX12" s="188"/>
      <c r="MCY12" s="188"/>
      <c r="MCZ12" s="188"/>
      <c r="MDA12" s="188"/>
      <c r="MDB12" s="188"/>
      <c r="MDC12" s="188"/>
      <c r="MDD12" s="188"/>
      <c r="MDE12" s="188"/>
      <c r="MDF12" s="188"/>
      <c r="MDG12" s="188"/>
      <c r="MDH12" s="188"/>
      <c r="MDI12" s="188"/>
      <c r="MDJ12" s="188"/>
      <c r="MDK12" s="188"/>
      <c r="MDL12" s="188"/>
      <c r="MDM12" s="188"/>
      <c r="MDN12" s="188"/>
      <c r="MDO12" s="188"/>
      <c r="MDP12" s="188"/>
      <c r="MDQ12" s="188"/>
      <c r="MDR12" s="188"/>
      <c r="MDS12" s="188"/>
      <c r="MDT12" s="188"/>
      <c r="MDU12" s="188"/>
      <c r="MDV12" s="188"/>
      <c r="MDW12" s="188"/>
      <c r="MDX12" s="188"/>
      <c r="MDY12" s="188"/>
      <c r="MDZ12" s="188"/>
      <c r="MEA12" s="188"/>
      <c r="MEB12" s="188"/>
      <c r="MEC12" s="188"/>
      <c r="MED12" s="188"/>
      <c r="MEE12" s="188"/>
      <c r="MEF12" s="188"/>
      <c r="MEG12" s="188"/>
      <c r="MEH12" s="188"/>
      <c r="MEI12" s="188"/>
      <c r="MEJ12" s="188"/>
      <c r="MEK12" s="188"/>
      <c r="MEL12" s="188"/>
      <c r="MEM12" s="188"/>
      <c r="MEN12" s="188"/>
      <c r="MEO12" s="188"/>
      <c r="MEP12" s="188"/>
      <c r="MEQ12" s="188"/>
      <c r="MER12" s="188"/>
      <c r="MES12" s="188"/>
      <c r="MET12" s="188"/>
      <c r="MEU12" s="188"/>
      <c r="MEV12" s="188"/>
      <c r="MEW12" s="188"/>
      <c r="MEX12" s="188"/>
      <c r="MEY12" s="188"/>
      <c r="MEZ12" s="188"/>
      <c r="MFA12" s="188"/>
      <c r="MFB12" s="188"/>
      <c r="MFC12" s="188"/>
      <c r="MFD12" s="188"/>
      <c r="MFE12" s="188"/>
      <c r="MFF12" s="188"/>
      <c r="MFG12" s="188"/>
      <c r="MFH12" s="188"/>
      <c r="MFI12" s="188"/>
      <c r="MFJ12" s="188"/>
      <c r="MFK12" s="188"/>
      <c r="MFL12" s="188"/>
      <c r="MFM12" s="188"/>
      <c r="MFN12" s="188"/>
      <c r="MFO12" s="188"/>
      <c r="MFP12" s="188"/>
      <c r="MFQ12" s="188"/>
      <c r="MFR12" s="188"/>
      <c r="MFS12" s="188"/>
      <c r="MFT12" s="188"/>
      <c r="MFU12" s="188"/>
      <c r="MFV12" s="188"/>
      <c r="MFW12" s="188"/>
      <c r="MFX12" s="188"/>
      <c r="MFY12" s="188"/>
      <c r="MFZ12" s="188"/>
      <c r="MGA12" s="188"/>
      <c r="MGB12" s="188"/>
      <c r="MGC12" s="188"/>
      <c r="MGD12" s="188"/>
      <c r="MGE12" s="188"/>
      <c r="MGF12" s="188"/>
      <c r="MGG12" s="188"/>
      <c r="MGH12" s="188"/>
      <c r="MGI12" s="188"/>
      <c r="MGJ12" s="188"/>
      <c r="MGK12" s="188"/>
      <c r="MGL12" s="188"/>
      <c r="MGM12" s="188"/>
      <c r="MGN12" s="188"/>
      <c r="MGO12" s="188"/>
      <c r="MGP12" s="188"/>
      <c r="MGQ12" s="188"/>
      <c r="MGR12" s="188"/>
      <c r="MGS12" s="188"/>
      <c r="MGT12" s="188"/>
      <c r="MGU12" s="188"/>
      <c r="MGV12" s="188"/>
      <c r="MGW12" s="188"/>
      <c r="MGX12" s="188"/>
      <c r="MGY12" s="188"/>
      <c r="MGZ12" s="188"/>
      <c r="MHA12" s="188"/>
      <c r="MHB12" s="188"/>
      <c r="MHC12" s="188"/>
      <c r="MHD12" s="188"/>
      <c r="MHE12" s="188"/>
      <c r="MHF12" s="188"/>
      <c r="MHG12" s="188"/>
      <c r="MHH12" s="188"/>
      <c r="MHI12" s="188"/>
      <c r="MHJ12" s="188"/>
      <c r="MHK12" s="188"/>
      <c r="MHL12" s="188"/>
      <c r="MHM12" s="188"/>
      <c r="MHN12" s="188"/>
      <c r="MHO12" s="188"/>
      <c r="MHP12" s="188"/>
      <c r="MHQ12" s="188"/>
      <c r="MHR12" s="188"/>
      <c r="MHS12" s="188"/>
      <c r="MHT12" s="188"/>
      <c r="MHU12" s="188"/>
      <c r="MHV12" s="188"/>
      <c r="MHW12" s="188"/>
      <c r="MHX12" s="188"/>
      <c r="MHY12" s="188"/>
      <c r="MHZ12" s="188"/>
      <c r="MIA12" s="188"/>
      <c r="MIB12" s="188"/>
      <c r="MIC12" s="188"/>
      <c r="MID12" s="188"/>
      <c r="MIE12" s="188"/>
      <c r="MIF12" s="188"/>
      <c r="MIG12" s="188"/>
      <c r="MIH12" s="188"/>
      <c r="MII12" s="188"/>
      <c r="MIJ12" s="188"/>
      <c r="MIK12" s="188"/>
      <c r="MIL12" s="188"/>
      <c r="MIM12" s="188"/>
      <c r="MIN12" s="188"/>
      <c r="MIO12" s="188"/>
      <c r="MIP12" s="188"/>
      <c r="MIQ12" s="188"/>
      <c r="MIR12" s="188"/>
      <c r="MIS12" s="188"/>
      <c r="MIT12" s="188"/>
      <c r="MIU12" s="188"/>
      <c r="MIV12" s="188"/>
      <c r="MIW12" s="188"/>
      <c r="MIX12" s="188"/>
      <c r="MIY12" s="188"/>
      <c r="MIZ12" s="188"/>
      <c r="MJA12" s="188"/>
      <c r="MJB12" s="188"/>
      <c r="MJC12" s="188"/>
      <c r="MJD12" s="188"/>
      <c r="MJE12" s="188"/>
      <c r="MJF12" s="188"/>
      <c r="MJG12" s="188"/>
      <c r="MJH12" s="188"/>
      <c r="MJI12" s="188"/>
      <c r="MJJ12" s="188"/>
      <c r="MJK12" s="188"/>
      <c r="MJL12" s="188"/>
      <c r="MJM12" s="188"/>
      <c r="MJN12" s="188"/>
      <c r="MJO12" s="188"/>
      <c r="MJP12" s="188"/>
      <c r="MJQ12" s="188"/>
      <c r="MJR12" s="188"/>
      <c r="MJS12" s="188"/>
      <c r="MJT12" s="188"/>
      <c r="MJU12" s="188"/>
      <c r="MJV12" s="188"/>
      <c r="MJW12" s="188"/>
      <c r="MJX12" s="188"/>
      <c r="MJY12" s="188"/>
      <c r="MJZ12" s="188"/>
      <c r="MKA12" s="188"/>
      <c r="MKB12" s="188"/>
      <c r="MKC12" s="188"/>
      <c r="MKD12" s="188"/>
      <c r="MKE12" s="188"/>
      <c r="MKF12" s="188"/>
      <c r="MKG12" s="188"/>
      <c r="MKH12" s="188"/>
      <c r="MKI12" s="188"/>
      <c r="MKJ12" s="188"/>
      <c r="MKK12" s="188"/>
      <c r="MKL12" s="188"/>
      <c r="MKM12" s="188"/>
      <c r="MKN12" s="188"/>
      <c r="MKO12" s="188"/>
      <c r="MKP12" s="188"/>
      <c r="MKQ12" s="188"/>
      <c r="MKR12" s="188"/>
      <c r="MKS12" s="188"/>
      <c r="MKT12" s="188"/>
      <c r="MKU12" s="188"/>
      <c r="MKV12" s="188"/>
      <c r="MKW12" s="188"/>
      <c r="MKX12" s="188"/>
      <c r="MKY12" s="188"/>
      <c r="MKZ12" s="188"/>
      <c r="MLA12" s="188"/>
      <c r="MLB12" s="188"/>
      <c r="MLC12" s="188"/>
      <c r="MLD12" s="188"/>
      <c r="MLE12" s="188"/>
      <c r="MLF12" s="188"/>
      <c r="MLG12" s="188"/>
      <c r="MLH12" s="188"/>
      <c r="MLI12" s="188"/>
      <c r="MLJ12" s="188"/>
      <c r="MLK12" s="188"/>
      <c r="MLL12" s="188"/>
      <c r="MLM12" s="188"/>
      <c r="MLN12" s="188"/>
      <c r="MLO12" s="188"/>
      <c r="MLP12" s="188"/>
      <c r="MLQ12" s="188"/>
      <c r="MLR12" s="188"/>
      <c r="MLS12" s="188"/>
      <c r="MLT12" s="188"/>
      <c r="MLU12" s="188"/>
      <c r="MLV12" s="188"/>
      <c r="MLW12" s="188"/>
      <c r="MLX12" s="188"/>
      <c r="MLY12" s="188"/>
      <c r="MLZ12" s="188"/>
      <c r="MMA12" s="188"/>
      <c r="MMB12" s="188"/>
      <c r="MMC12" s="188"/>
      <c r="MMD12" s="188"/>
      <c r="MME12" s="188"/>
      <c r="MMF12" s="188"/>
      <c r="MMG12" s="188"/>
      <c r="MMH12" s="188"/>
      <c r="MMI12" s="188"/>
      <c r="MMJ12" s="188"/>
      <c r="MMK12" s="188"/>
      <c r="MML12" s="188"/>
      <c r="MMM12" s="188"/>
      <c r="MMN12" s="188"/>
      <c r="MMO12" s="188"/>
      <c r="MMP12" s="188"/>
      <c r="MMQ12" s="188"/>
      <c r="MMR12" s="188"/>
      <c r="MMS12" s="188"/>
      <c r="MMT12" s="188"/>
      <c r="MMU12" s="188"/>
      <c r="MMV12" s="188"/>
      <c r="MMW12" s="188"/>
      <c r="MMX12" s="188"/>
      <c r="MMY12" s="188"/>
      <c r="MMZ12" s="188"/>
      <c r="MNA12" s="188"/>
      <c r="MNB12" s="188"/>
      <c r="MNC12" s="188"/>
      <c r="MND12" s="188"/>
      <c r="MNE12" s="188"/>
      <c r="MNF12" s="188"/>
      <c r="MNG12" s="188"/>
      <c r="MNH12" s="188"/>
      <c r="MNI12" s="188"/>
      <c r="MNJ12" s="188"/>
      <c r="MNK12" s="188"/>
      <c r="MNL12" s="188"/>
      <c r="MNM12" s="188"/>
      <c r="MNN12" s="188"/>
      <c r="MNO12" s="188"/>
      <c r="MNP12" s="188"/>
      <c r="MNQ12" s="188"/>
      <c r="MNR12" s="188"/>
      <c r="MNS12" s="188"/>
      <c r="MNT12" s="188"/>
      <c r="MNU12" s="188"/>
      <c r="MNV12" s="188"/>
      <c r="MNW12" s="188"/>
      <c r="MNX12" s="188"/>
      <c r="MNY12" s="188"/>
      <c r="MNZ12" s="188"/>
      <c r="MOA12" s="188"/>
      <c r="MOB12" s="188"/>
      <c r="MOC12" s="188"/>
      <c r="MOD12" s="188"/>
      <c r="MOE12" s="188"/>
      <c r="MOF12" s="188"/>
      <c r="MOG12" s="188"/>
      <c r="MOH12" s="188"/>
      <c r="MOI12" s="188"/>
      <c r="MOJ12" s="188"/>
      <c r="MOK12" s="188"/>
      <c r="MOL12" s="188"/>
      <c r="MOM12" s="188"/>
      <c r="MON12" s="188"/>
      <c r="MOO12" s="188"/>
      <c r="MOP12" s="188"/>
      <c r="MOQ12" s="188"/>
      <c r="MOR12" s="188"/>
      <c r="MOS12" s="188"/>
      <c r="MOT12" s="188"/>
      <c r="MOU12" s="188"/>
      <c r="MOV12" s="188"/>
      <c r="MOW12" s="188"/>
      <c r="MOX12" s="188"/>
      <c r="MOY12" s="188"/>
      <c r="MOZ12" s="188"/>
      <c r="MPA12" s="188"/>
      <c r="MPB12" s="188"/>
      <c r="MPC12" s="188"/>
      <c r="MPD12" s="188"/>
      <c r="MPE12" s="188"/>
      <c r="MPF12" s="188"/>
      <c r="MPG12" s="188"/>
      <c r="MPH12" s="188"/>
      <c r="MPI12" s="188"/>
      <c r="MPJ12" s="188"/>
      <c r="MPK12" s="188"/>
      <c r="MPL12" s="188"/>
      <c r="MPM12" s="188"/>
      <c r="MPN12" s="188"/>
      <c r="MPO12" s="188"/>
      <c r="MPP12" s="188"/>
      <c r="MPQ12" s="188"/>
      <c r="MPR12" s="188"/>
      <c r="MPS12" s="188"/>
      <c r="MPT12" s="188"/>
      <c r="MPU12" s="188"/>
      <c r="MPV12" s="188"/>
      <c r="MPW12" s="188"/>
      <c r="MPX12" s="188"/>
      <c r="MPY12" s="188"/>
      <c r="MPZ12" s="188"/>
      <c r="MQA12" s="188"/>
      <c r="MQB12" s="188"/>
      <c r="MQC12" s="188"/>
      <c r="MQD12" s="188"/>
      <c r="MQE12" s="188"/>
      <c r="MQF12" s="188"/>
      <c r="MQG12" s="188"/>
      <c r="MQH12" s="188"/>
      <c r="MQI12" s="188"/>
      <c r="MQJ12" s="188"/>
      <c r="MQK12" s="188"/>
      <c r="MQL12" s="188"/>
      <c r="MQM12" s="188"/>
      <c r="MQN12" s="188"/>
      <c r="MQO12" s="188"/>
      <c r="MQP12" s="188"/>
      <c r="MQQ12" s="188"/>
      <c r="MQR12" s="188"/>
      <c r="MQS12" s="188"/>
      <c r="MQT12" s="188"/>
      <c r="MQU12" s="188"/>
      <c r="MQV12" s="188"/>
      <c r="MQW12" s="188"/>
      <c r="MQX12" s="188"/>
      <c r="MQY12" s="188"/>
      <c r="MQZ12" s="188"/>
      <c r="MRA12" s="188"/>
      <c r="MRB12" s="188"/>
      <c r="MRC12" s="188"/>
      <c r="MRD12" s="188"/>
      <c r="MRE12" s="188"/>
      <c r="MRF12" s="188"/>
      <c r="MRG12" s="188"/>
      <c r="MRH12" s="188"/>
      <c r="MRI12" s="188"/>
      <c r="MRJ12" s="188"/>
      <c r="MRK12" s="188"/>
      <c r="MRL12" s="188"/>
      <c r="MRM12" s="188"/>
      <c r="MRN12" s="188"/>
      <c r="MRO12" s="188"/>
      <c r="MRP12" s="188"/>
      <c r="MRQ12" s="188"/>
      <c r="MRR12" s="188"/>
      <c r="MRS12" s="188"/>
      <c r="MRT12" s="188"/>
      <c r="MRU12" s="188"/>
      <c r="MRV12" s="188"/>
      <c r="MRW12" s="188"/>
      <c r="MRX12" s="188"/>
      <c r="MRY12" s="188"/>
      <c r="MRZ12" s="188"/>
      <c r="MSA12" s="188"/>
      <c r="MSB12" s="188"/>
      <c r="MSC12" s="188"/>
      <c r="MSD12" s="188"/>
      <c r="MSE12" s="188"/>
      <c r="MSF12" s="188"/>
      <c r="MSG12" s="188"/>
      <c r="MSH12" s="188"/>
      <c r="MSI12" s="188"/>
      <c r="MSJ12" s="188"/>
      <c r="MSK12" s="188"/>
      <c r="MSL12" s="188"/>
      <c r="MSM12" s="188"/>
      <c r="MSN12" s="188"/>
      <c r="MSO12" s="188"/>
      <c r="MSP12" s="188"/>
      <c r="MSQ12" s="188"/>
      <c r="MSR12" s="188"/>
      <c r="MSS12" s="188"/>
      <c r="MST12" s="188"/>
      <c r="MSU12" s="188"/>
      <c r="MSV12" s="188"/>
      <c r="MSW12" s="188"/>
      <c r="MSX12" s="188"/>
      <c r="MSY12" s="188"/>
      <c r="MSZ12" s="188"/>
      <c r="MTA12" s="188"/>
      <c r="MTB12" s="188"/>
      <c r="MTC12" s="188"/>
      <c r="MTD12" s="188"/>
      <c r="MTE12" s="188"/>
      <c r="MTF12" s="188"/>
      <c r="MTG12" s="188"/>
      <c r="MTH12" s="188"/>
      <c r="MTI12" s="188"/>
      <c r="MTJ12" s="188"/>
      <c r="MTK12" s="188"/>
      <c r="MTL12" s="188"/>
      <c r="MTM12" s="188"/>
      <c r="MTN12" s="188"/>
      <c r="MTO12" s="188"/>
      <c r="MTP12" s="188"/>
      <c r="MTQ12" s="188"/>
      <c r="MTR12" s="188"/>
      <c r="MTS12" s="188"/>
      <c r="MTT12" s="188"/>
      <c r="MTU12" s="188"/>
      <c r="MTV12" s="188"/>
      <c r="MTW12" s="188"/>
      <c r="MTX12" s="188"/>
      <c r="MTY12" s="188"/>
      <c r="MTZ12" s="188"/>
      <c r="MUA12" s="188"/>
      <c r="MUB12" s="188"/>
      <c r="MUC12" s="188"/>
      <c r="MUD12" s="188"/>
      <c r="MUE12" s="188"/>
      <c r="MUF12" s="188"/>
      <c r="MUG12" s="188"/>
      <c r="MUH12" s="188"/>
      <c r="MUI12" s="188"/>
      <c r="MUJ12" s="188"/>
      <c r="MUK12" s="188"/>
      <c r="MUL12" s="188"/>
      <c r="MUM12" s="188"/>
      <c r="MUN12" s="188"/>
      <c r="MUO12" s="188"/>
      <c r="MUP12" s="188"/>
      <c r="MUQ12" s="188"/>
      <c r="MUR12" s="188"/>
      <c r="MUS12" s="188"/>
      <c r="MUT12" s="188"/>
      <c r="MUU12" s="188"/>
      <c r="MUV12" s="188"/>
      <c r="MUW12" s="188"/>
      <c r="MUX12" s="188"/>
      <c r="MUY12" s="188"/>
      <c r="MUZ12" s="188"/>
      <c r="MVA12" s="188"/>
      <c r="MVB12" s="188"/>
      <c r="MVC12" s="188"/>
      <c r="MVD12" s="188"/>
      <c r="MVE12" s="188"/>
      <c r="MVF12" s="188"/>
      <c r="MVG12" s="188"/>
      <c r="MVH12" s="188"/>
      <c r="MVI12" s="188"/>
      <c r="MVJ12" s="188"/>
      <c r="MVK12" s="188"/>
      <c r="MVL12" s="188"/>
      <c r="MVM12" s="188"/>
      <c r="MVN12" s="188"/>
      <c r="MVO12" s="188"/>
      <c r="MVP12" s="188"/>
      <c r="MVQ12" s="188"/>
      <c r="MVR12" s="188"/>
      <c r="MVS12" s="188"/>
      <c r="MVT12" s="188"/>
      <c r="MVU12" s="188"/>
      <c r="MVV12" s="188"/>
      <c r="MVW12" s="188"/>
      <c r="MVX12" s="188"/>
      <c r="MVY12" s="188"/>
      <c r="MVZ12" s="188"/>
      <c r="MWA12" s="188"/>
      <c r="MWB12" s="188"/>
      <c r="MWC12" s="188"/>
      <c r="MWD12" s="188"/>
      <c r="MWE12" s="188"/>
      <c r="MWF12" s="188"/>
      <c r="MWG12" s="188"/>
      <c r="MWH12" s="188"/>
      <c r="MWI12" s="188"/>
      <c r="MWJ12" s="188"/>
      <c r="MWK12" s="188"/>
      <c r="MWL12" s="188"/>
      <c r="MWM12" s="188"/>
      <c r="MWN12" s="188"/>
      <c r="MWO12" s="188"/>
      <c r="MWP12" s="188"/>
      <c r="MWQ12" s="188"/>
      <c r="MWR12" s="188"/>
      <c r="MWS12" s="188"/>
      <c r="MWT12" s="188"/>
      <c r="MWU12" s="188"/>
      <c r="MWV12" s="188"/>
      <c r="MWW12" s="188"/>
      <c r="MWX12" s="188"/>
      <c r="MWY12" s="188"/>
      <c r="MWZ12" s="188"/>
      <c r="MXA12" s="188"/>
      <c r="MXB12" s="188"/>
      <c r="MXC12" s="188"/>
      <c r="MXD12" s="188"/>
      <c r="MXE12" s="188"/>
      <c r="MXF12" s="188"/>
      <c r="MXG12" s="188"/>
      <c r="MXH12" s="188"/>
      <c r="MXI12" s="188"/>
      <c r="MXJ12" s="188"/>
      <c r="MXK12" s="188"/>
      <c r="MXL12" s="188"/>
      <c r="MXM12" s="188"/>
      <c r="MXN12" s="188"/>
      <c r="MXO12" s="188"/>
      <c r="MXP12" s="188"/>
      <c r="MXQ12" s="188"/>
      <c r="MXR12" s="188"/>
      <c r="MXS12" s="188"/>
      <c r="MXT12" s="188"/>
      <c r="MXU12" s="188"/>
      <c r="MXV12" s="188"/>
      <c r="MXW12" s="188"/>
      <c r="MXX12" s="188"/>
      <c r="MXY12" s="188"/>
      <c r="MXZ12" s="188"/>
      <c r="MYA12" s="188"/>
      <c r="MYB12" s="188"/>
      <c r="MYC12" s="188"/>
      <c r="MYD12" s="188"/>
      <c r="MYE12" s="188"/>
      <c r="MYF12" s="188"/>
      <c r="MYG12" s="188"/>
      <c r="MYH12" s="188"/>
      <c r="MYI12" s="188"/>
      <c r="MYJ12" s="188"/>
      <c r="MYK12" s="188"/>
      <c r="MYL12" s="188"/>
      <c r="MYM12" s="188"/>
      <c r="MYN12" s="188"/>
      <c r="MYO12" s="188"/>
      <c r="MYP12" s="188"/>
      <c r="MYQ12" s="188"/>
      <c r="MYR12" s="188"/>
      <c r="MYS12" s="188"/>
      <c r="MYT12" s="188"/>
      <c r="MYU12" s="188"/>
      <c r="MYV12" s="188"/>
      <c r="MYW12" s="188"/>
      <c r="MYX12" s="188"/>
      <c r="MYY12" s="188"/>
      <c r="MYZ12" s="188"/>
      <c r="MZA12" s="188"/>
      <c r="MZB12" s="188"/>
      <c r="MZC12" s="188"/>
      <c r="MZD12" s="188"/>
      <c r="MZE12" s="188"/>
      <c r="MZF12" s="188"/>
      <c r="MZG12" s="188"/>
      <c r="MZH12" s="188"/>
      <c r="MZI12" s="188"/>
      <c r="MZJ12" s="188"/>
      <c r="MZK12" s="188"/>
      <c r="MZL12" s="188"/>
      <c r="MZM12" s="188"/>
      <c r="MZN12" s="188"/>
      <c r="MZO12" s="188"/>
      <c r="MZP12" s="188"/>
      <c r="MZQ12" s="188"/>
      <c r="MZR12" s="188"/>
      <c r="MZS12" s="188"/>
      <c r="MZT12" s="188"/>
      <c r="MZU12" s="188"/>
      <c r="MZV12" s="188"/>
      <c r="MZW12" s="188"/>
      <c r="MZX12" s="188"/>
      <c r="MZY12" s="188"/>
      <c r="MZZ12" s="188"/>
      <c r="NAA12" s="188"/>
      <c r="NAB12" s="188"/>
      <c r="NAC12" s="188"/>
      <c r="NAD12" s="188"/>
      <c r="NAE12" s="188"/>
      <c r="NAF12" s="188"/>
      <c r="NAG12" s="188"/>
      <c r="NAH12" s="188"/>
      <c r="NAI12" s="188"/>
      <c r="NAJ12" s="188"/>
      <c r="NAK12" s="188"/>
      <c r="NAL12" s="188"/>
      <c r="NAM12" s="188"/>
      <c r="NAN12" s="188"/>
      <c r="NAO12" s="188"/>
      <c r="NAP12" s="188"/>
      <c r="NAQ12" s="188"/>
      <c r="NAR12" s="188"/>
      <c r="NAS12" s="188"/>
      <c r="NAT12" s="188"/>
      <c r="NAU12" s="188"/>
      <c r="NAV12" s="188"/>
      <c r="NAW12" s="188"/>
      <c r="NAX12" s="188"/>
      <c r="NAY12" s="188"/>
      <c r="NAZ12" s="188"/>
      <c r="NBA12" s="188"/>
      <c r="NBB12" s="188"/>
      <c r="NBC12" s="188"/>
      <c r="NBD12" s="188"/>
      <c r="NBE12" s="188"/>
      <c r="NBF12" s="188"/>
      <c r="NBG12" s="188"/>
      <c r="NBH12" s="188"/>
      <c r="NBI12" s="188"/>
      <c r="NBJ12" s="188"/>
      <c r="NBK12" s="188"/>
      <c r="NBL12" s="188"/>
      <c r="NBM12" s="188"/>
      <c r="NBN12" s="188"/>
      <c r="NBO12" s="188"/>
      <c r="NBP12" s="188"/>
      <c r="NBQ12" s="188"/>
      <c r="NBR12" s="188"/>
      <c r="NBS12" s="188"/>
      <c r="NBT12" s="188"/>
      <c r="NBU12" s="188"/>
      <c r="NBV12" s="188"/>
      <c r="NBW12" s="188"/>
      <c r="NBX12" s="188"/>
      <c r="NBY12" s="188"/>
      <c r="NBZ12" s="188"/>
      <c r="NCA12" s="188"/>
      <c r="NCB12" s="188"/>
      <c r="NCC12" s="188"/>
      <c r="NCD12" s="188"/>
      <c r="NCE12" s="188"/>
      <c r="NCF12" s="188"/>
      <c r="NCG12" s="188"/>
      <c r="NCH12" s="188"/>
      <c r="NCI12" s="188"/>
      <c r="NCJ12" s="188"/>
      <c r="NCK12" s="188"/>
      <c r="NCL12" s="188"/>
      <c r="NCM12" s="188"/>
      <c r="NCN12" s="188"/>
      <c r="NCO12" s="188"/>
      <c r="NCP12" s="188"/>
      <c r="NCQ12" s="188"/>
      <c r="NCR12" s="188"/>
      <c r="NCS12" s="188"/>
      <c r="NCT12" s="188"/>
      <c r="NCU12" s="188"/>
      <c r="NCV12" s="188"/>
      <c r="NCW12" s="188"/>
      <c r="NCX12" s="188"/>
      <c r="NCY12" s="188"/>
      <c r="NCZ12" s="188"/>
      <c r="NDA12" s="188"/>
      <c r="NDB12" s="188"/>
      <c r="NDC12" s="188"/>
      <c r="NDD12" s="188"/>
      <c r="NDE12" s="188"/>
      <c r="NDF12" s="188"/>
      <c r="NDG12" s="188"/>
      <c r="NDH12" s="188"/>
      <c r="NDI12" s="188"/>
      <c r="NDJ12" s="188"/>
      <c r="NDK12" s="188"/>
      <c r="NDL12" s="188"/>
      <c r="NDM12" s="188"/>
      <c r="NDN12" s="188"/>
      <c r="NDO12" s="188"/>
      <c r="NDP12" s="188"/>
      <c r="NDQ12" s="188"/>
      <c r="NDR12" s="188"/>
      <c r="NDS12" s="188"/>
      <c r="NDT12" s="188"/>
      <c r="NDU12" s="188"/>
      <c r="NDV12" s="188"/>
      <c r="NDW12" s="188"/>
      <c r="NDX12" s="188"/>
      <c r="NDY12" s="188"/>
      <c r="NDZ12" s="188"/>
      <c r="NEA12" s="188"/>
      <c r="NEB12" s="188"/>
      <c r="NEC12" s="188"/>
      <c r="NED12" s="188"/>
      <c r="NEE12" s="188"/>
      <c r="NEF12" s="188"/>
      <c r="NEG12" s="188"/>
      <c r="NEH12" s="188"/>
      <c r="NEI12" s="188"/>
      <c r="NEJ12" s="188"/>
      <c r="NEK12" s="188"/>
      <c r="NEL12" s="188"/>
      <c r="NEM12" s="188"/>
      <c r="NEN12" s="188"/>
      <c r="NEO12" s="188"/>
      <c r="NEP12" s="188"/>
      <c r="NEQ12" s="188"/>
      <c r="NER12" s="188"/>
      <c r="NES12" s="188"/>
      <c r="NET12" s="188"/>
      <c r="NEU12" s="188"/>
      <c r="NEV12" s="188"/>
      <c r="NEW12" s="188"/>
      <c r="NEX12" s="188"/>
      <c r="NEY12" s="188"/>
      <c r="NEZ12" s="188"/>
      <c r="NFA12" s="188"/>
      <c r="NFB12" s="188"/>
      <c r="NFC12" s="188"/>
      <c r="NFD12" s="188"/>
      <c r="NFE12" s="188"/>
      <c r="NFF12" s="188"/>
      <c r="NFG12" s="188"/>
      <c r="NFH12" s="188"/>
      <c r="NFI12" s="188"/>
      <c r="NFJ12" s="188"/>
      <c r="NFK12" s="188"/>
      <c r="NFL12" s="188"/>
      <c r="NFM12" s="188"/>
      <c r="NFN12" s="188"/>
      <c r="NFO12" s="188"/>
      <c r="NFP12" s="188"/>
      <c r="NFQ12" s="188"/>
      <c r="NFR12" s="188"/>
      <c r="NFS12" s="188"/>
      <c r="NFT12" s="188"/>
      <c r="NFU12" s="188"/>
      <c r="NFV12" s="188"/>
      <c r="NFW12" s="188"/>
      <c r="NFX12" s="188"/>
      <c r="NFY12" s="188"/>
      <c r="NFZ12" s="188"/>
      <c r="NGA12" s="188"/>
      <c r="NGB12" s="188"/>
      <c r="NGC12" s="188"/>
      <c r="NGD12" s="188"/>
      <c r="NGE12" s="188"/>
      <c r="NGF12" s="188"/>
      <c r="NGG12" s="188"/>
      <c r="NGH12" s="188"/>
      <c r="NGI12" s="188"/>
      <c r="NGJ12" s="188"/>
      <c r="NGK12" s="188"/>
      <c r="NGL12" s="188"/>
      <c r="NGM12" s="188"/>
      <c r="NGN12" s="188"/>
      <c r="NGO12" s="188"/>
      <c r="NGP12" s="188"/>
      <c r="NGQ12" s="188"/>
      <c r="NGR12" s="188"/>
      <c r="NGS12" s="188"/>
      <c r="NGT12" s="188"/>
      <c r="NGU12" s="188"/>
      <c r="NGV12" s="188"/>
      <c r="NGW12" s="188"/>
      <c r="NGX12" s="188"/>
      <c r="NGY12" s="188"/>
      <c r="NGZ12" s="188"/>
      <c r="NHA12" s="188"/>
      <c r="NHB12" s="188"/>
      <c r="NHC12" s="188"/>
      <c r="NHD12" s="188"/>
      <c r="NHE12" s="188"/>
      <c r="NHF12" s="188"/>
      <c r="NHG12" s="188"/>
      <c r="NHH12" s="188"/>
      <c r="NHI12" s="188"/>
      <c r="NHJ12" s="188"/>
      <c r="NHK12" s="188"/>
      <c r="NHL12" s="188"/>
      <c r="NHM12" s="188"/>
      <c r="NHN12" s="188"/>
      <c r="NHO12" s="188"/>
      <c r="NHP12" s="188"/>
      <c r="NHQ12" s="188"/>
      <c r="NHR12" s="188"/>
      <c r="NHS12" s="188"/>
      <c r="NHT12" s="188"/>
      <c r="NHU12" s="188"/>
      <c r="NHV12" s="188"/>
      <c r="NHW12" s="188"/>
      <c r="NHX12" s="188"/>
      <c r="NHY12" s="188"/>
      <c r="NHZ12" s="188"/>
      <c r="NIA12" s="188"/>
      <c r="NIB12" s="188"/>
      <c r="NIC12" s="188"/>
      <c r="NID12" s="188"/>
      <c r="NIE12" s="188"/>
      <c r="NIF12" s="188"/>
      <c r="NIG12" s="188"/>
      <c r="NIH12" s="188"/>
      <c r="NII12" s="188"/>
      <c r="NIJ12" s="188"/>
      <c r="NIK12" s="188"/>
      <c r="NIL12" s="188"/>
      <c r="NIM12" s="188"/>
      <c r="NIN12" s="188"/>
      <c r="NIO12" s="188"/>
      <c r="NIP12" s="188"/>
      <c r="NIQ12" s="188"/>
      <c r="NIR12" s="188"/>
      <c r="NIS12" s="188"/>
      <c r="NIT12" s="188"/>
      <c r="NIU12" s="188"/>
      <c r="NIV12" s="188"/>
      <c r="NIW12" s="188"/>
      <c r="NIX12" s="188"/>
      <c r="NIY12" s="188"/>
      <c r="NIZ12" s="188"/>
      <c r="NJA12" s="188"/>
      <c r="NJB12" s="188"/>
      <c r="NJC12" s="188"/>
      <c r="NJD12" s="188"/>
      <c r="NJE12" s="188"/>
      <c r="NJF12" s="188"/>
      <c r="NJG12" s="188"/>
      <c r="NJH12" s="188"/>
      <c r="NJI12" s="188"/>
      <c r="NJJ12" s="188"/>
      <c r="NJK12" s="188"/>
      <c r="NJL12" s="188"/>
      <c r="NJM12" s="188"/>
      <c r="NJN12" s="188"/>
      <c r="NJO12" s="188"/>
      <c r="NJP12" s="188"/>
      <c r="NJQ12" s="188"/>
      <c r="NJR12" s="188"/>
      <c r="NJS12" s="188"/>
      <c r="NJT12" s="188"/>
      <c r="NJU12" s="188"/>
      <c r="NJV12" s="188"/>
      <c r="NJW12" s="188"/>
      <c r="NJX12" s="188"/>
      <c r="NJY12" s="188"/>
      <c r="NJZ12" s="188"/>
      <c r="NKA12" s="188"/>
      <c r="NKB12" s="188"/>
      <c r="NKC12" s="188"/>
      <c r="NKD12" s="188"/>
      <c r="NKE12" s="188"/>
      <c r="NKF12" s="188"/>
      <c r="NKG12" s="188"/>
      <c r="NKH12" s="188"/>
      <c r="NKI12" s="188"/>
      <c r="NKJ12" s="188"/>
      <c r="NKK12" s="188"/>
      <c r="NKL12" s="188"/>
      <c r="NKM12" s="188"/>
      <c r="NKN12" s="188"/>
      <c r="NKO12" s="188"/>
      <c r="NKP12" s="188"/>
      <c r="NKQ12" s="188"/>
      <c r="NKR12" s="188"/>
      <c r="NKS12" s="188"/>
      <c r="NKT12" s="188"/>
      <c r="NKU12" s="188"/>
      <c r="NKV12" s="188"/>
      <c r="NKW12" s="188"/>
      <c r="NKX12" s="188"/>
      <c r="NKY12" s="188"/>
      <c r="NKZ12" s="188"/>
      <c r="NLA12" s="188"/>
      <c r="NLB12" s="188"/>
      <c r="NLC12" s="188"/>
      <c r="NLD12" s="188"/>
      <c r="NLE12" s="188"/>
      <c r="NLF12" s="188"/>
      <c r="NLG12" s="188"/>
      <c r="NLH12" s="188"/>
      <c r="NLI12" s="188"/>
      <c r="NLJ12" s="188"/>
      <c r="NLK12" s="188"/>
      <c r="NLL12" s="188"/>
      <c r="NLM12" s="188"/>
      <c r="NLN12" s="188"/>
      <c r="NLO12" s="188"/>
      <c r="NLP12" s="188"/>
      <c r="NLQ12" s="188"/>
      <c r="NLR12" s="188"/>
      <c r="NLS12" s="188"/>
      <c r="NLT12" s="188"/>
      <c r="NLU12" s="188"/>
      <c r="NLV12" s="188"/>
      <c r="NLW12" s="188"/>
      <c r="NLX12" s="188"/>
      <c r="NLY12" s="188"/>
      <c r="NLZ12" s="188"/>
      <c r="NMA12" s="188"/>
      <c r="NMB12" s="188"/>
      <c r="NMC12" s="188"/>
      <c r="NMD12" s="188"/>
      <c r="NME12" s="188"/>
      <c r="NMF12" s="188"/>
      <c r="NMG12" s="188"/>
      <c r="NMH12" s="188"/>
      <c r="NMI12" s="188"/>
      <c r="NMJ12" s="188"/>
      <c r="NMK12" s="188"/>
      <c r="NML12" s="188"/>
      <c r="NMM12" s="188"/>
      <c r="NMN12" s="188"/>
      <c r="NMO12" s="188"/>
      <c r="NMP12" s="188"/>
      <c r="NMQ12" s="188"/>
      <c r="NMR12" s="188"/>
      <c r="NMS12" s="188"/>
      <c r="NMT12" s="188"/>
      <c r="NMU12" s="188"/>
      <c r="NMV12" s="188"/>
      <c r="NMW12" s="188"/>
      <c r="NMX12" s="188"/>
      <c r="NMY12" s="188"/>
      <c r="NMZ12" s="188"/>
      <c r="NNA12" s="188"/>
      <c r="NNB12" s="188"/>
      <c r="NNC12" s="188"/>
      <c r="NND12" s="188"/>
      <c r="NNE12" s="188"/>
      <c r="NNF12" s="188"/>
      <c r="NNG12" s="188"/>
      <c r="NNH12" s="188"/>
      <c r="NNI12" s="188"/>
      <c r="NNJ12" s="188"/>
      <c r="NNK12" s="188"/>
      <c r="NNL12" s="188"/>
      <c r="NNM12" s="188"/>
      <c r="NNN12" s="188"/>
      <c r="NNO12" s="188"/>
      <c r="NNP12" s="188"/>
      <c r="NNQ12" s="188"/>
      <c r="NNR12" s="188"/>
      <c r="NNS12" s="188"/>
      <c r="NNT12" s="188"/>
      <c r="NNU12" s="188"/>
      <c r="NNV12" s="188"/>
      <c r="NNW12" s="188"/>
      <c r="NNX12" s="188"/>
      <c r="NNY12" s="188"/>
      <c r="NNZ12" s="188"/>
      <c r="NOA12" s="188"/>
      <c r="NOB12" s="188"/>
      <c r="NOC12" s="188"/>
      <c r="NOD12" s="188"/>
      <c r="NOE12" s="188"/>
      <c r="NOF12" s="188"/>
      <c r="NOG12" s="188"/>
      <c r="NOH12" s="188"/>
      <c r="NOI12" s="188"/>
      <c r="NOJ12" s="188"/>
      <c r="NOK12" s="188"/>
      <c r="NOL12" s="188"/>
      <c r="NOM12" s="188"/>
      <c r="NON12" s="188"/>
      <c r="NOO12" s="188"/>
      <c r="NOP12" s="188"/>
      <c r="NOQ12" s="188"/>
      <c r="NOR12" s="188"/>
      <c r="NOS12" s="188"/>
      <c r="NOT12" s="188"/>
      <c r="NOU12" s="188"/>
      <c r="NOV12" s="188"/>
      <c r="NOW12" s="188"/>
      <c r="NOX12" s="188"/>
      <c r="NOY12" s="188"/>
      <c r="NOZ12" s="188"/>
      <c r="NPA12" s="188"/>
      <c r="NPB12" s="188"/>
      <c r="NPC12" s="188"/>
      <c r="NPD12" s="188"/>
      <c r="NPE12" s="188"/>
      <c r="NPF12" s="188"/>
      <c r="NPG12" s="188"/>
      <c r="NPH12" s="188"/>
      <c r="NPI12" s="188"/>
      <c r="NPJ12" s="188"/>
      <c r="NPK12" s="188"/>
      <c r="NPL12" s="188"/>
      <c r="NPM12" s="188"/>
      <c r="NPN12" s="188"/>
      <c r="NPO12" s="188"/>
      <c r="NPP12" s="188"/>
      <c r="NPQ12" s="188"/>
      <c r="NPR12" s="188"/>
      <c r="NPS12" s="188"/>
      <c r="NPT12" s="188"/>
      <c r="NPU12" s="188"/>
      <c r="NPV12" s="188"/>
      <c r="NPW12" s="188"/>
      <c r="NPX12" s="188"/>
      <c r="NPY12" s="188"/>
      <c r="NPZ12" s="188"/>
      <c r="NQA12" s="188"/>
      <c r="NQB12" s="188"/>
      <c r="NQC12" s="188"/>
      <c r="NQD12" s="188"/>
      <c r="NQE12" s="188"/>
      <c r="NQF12" s="188"/>
      <c r="NQG12" s="188"/>
      <c r="NQH12" s="188"/>
      <c r="NQI12" s="188"/>
      <c r="NQJ12" s="188"/>
      <c r="NQK12" s="188"/>
      <c r="NQL12" s="188"/>
      <c r="NQM12" s="188"/>
      <c r="NQN12" s="188"/>
      <c r="NQO12" s="188"/>
      <c r="NQP12" s="188"/>
      <c r="NQQ12" s="188"/>
      <c r="NQR12" s="188"/>
      <c r="NQS12" s="188"/>
      <c r="NQT12" s="188"/>
      <c r="NQU12" s="188"/>
      <c r="NQV12" s="188"/>
      <c r="NQW12" s="188"/>
      <c r="NQX12" s="188"/>
      <c r="NQY12" s="188"/>
      <c r="NQZ12" s="188"/>
      <c r="NRA12" s="188"/>
      <c r="NRB12" s="188"/>
      <c r="NRC12" s="188"/>
      <c r="NRD12" s="188"/>
      <c r="NRE12" s="188"/>
      <c r="NRF12" s="188"/>
      <c r="NRG12" s="188"/>
      <c r="NRH12" s="188"/>
      <c r="NRI12" s="188"/>
      <c r="NRJ12" s="188"/>
      <c r="NRK12" s="188"/>
      <c r="NRL12" s="188"/>
      <c r="NRM12" s="188"/>
      <c r="NRN12" s="188"/>
      <c r="NRO12" s="188"/>
      <c r="NRP12" s="188"/>
      <c r="NRQ12" s="188"/>
      <c r="NRR12" s="188"/>
      <c r="NRS12" s="188"/>
      <c r="NRT12" s="188"/>
      <c r="NRU12" s="188"/>
      <c r="NRV12" s="188"/>
      <c r="NRW12" s="188"/>
      <c r="NRX12" s="188"/>
      <c r="NRY12" s="188"/>
      <c r="NRZ12" s="188"/>
      <c r="NSA12" s="188"/>
      <c r="NSB12" s="188"/>
      <c r="NSC12" s="188"/>
      <c r="NSD12" s="188"/>
      <c r="NSE12" s="188"/>
      <c r="NSF12" s="188"/>
      <c r="NSG12" s="188"/>
      <c r="NSH12" s="188"/>
      <c r="NSI12" s="188"/>
      <c r="NSJ12" s="188"/>
      <c r="NSK12" s="188"/>
      <c r="NSL12" s="188"/>
      <c r="NSM12" s="188"/>
      <c r="NSN12" s="188"/>
      <c r="NSO12" s="188"/>
      <c r="NSP12" s="188"/>
      <c r="NSQ12" s="188"/>
      <c r="NSR12" s="188"/>
      <c r="NSS12" s="188"/>
      <c r="NST12" s="188"/>
      <c r="NSU12" s="188"/>
      <c r="NSV12" s="188"/>
      <c r="NSW12" s="188"/>
      <c r="NSX12" s="188"/>
      <c r="NSY12" s="188"/>
      <c r="NSZ12" s="188"/>
      <c r="NTA12" s="188"/>
      <c r="NTB12" s="188"/>
      <c r="NTC12" s="188"/>
      <c r="NTD12" s="188"/>
      <c r="NTE12" s="188"/>
      <c r="NTF12" s="188"/>
      <c r="NTG12" s="188"/>
      <c r="NTH12" s="188"/>
      <c r="NTI12" s="188"/>
      <c r="NTJ12" s="188"/>
      <c r="NTK12" s="188"/>
      <c r="NTL12" s="188"/>
      <c r="NTM12" s="188"/>
      <c r="NTN12" s="188"/>
      <c r="NTO12" s="188"/>
      <c r="NTP12" s="188"/>
      <c r="NTQ12" s="188"/>
      <c r="NTR12" s="188"/>
      <c r="NTS12" s="188"/>
      <c r="NTT12" s="188"/>
      <c r="NTU12" s="188"/>
      <c r="NTV12" s="188"/>
      <c r="NTW12" s="188"/>
      <c r="NTX12" s="188"/>
      <c r="NTY12" s="188"/>
      <c r="NTZ12" s="188"/>
      <c r="NUA12" s="188"/>
      <c r="NUB12" s="188"/>
      <c r="NUC12" s="188"/>
      <c r="NUD12" s="188"/>
      <c r="NUE12" s="188"/>
      <c r="NUF12" s="188"/>
      <c r="NUG12" s="188"/>
      <c r="NUH12" s="188"/>
      <c r="NUI12" s="188"/>
      <c r="NUJ12" s="188"/>
      <c r="NUK12" s="188"/>
      <c r="NUL12" s="188"/>
      <c r="NUM12" s="188"/>
      <c r="NUN12" s="188"/>
      <c r="NUO12" s="188"/>
      <c r="NUP12" s="188"/>
      <c r="NUQ12" s="188"/>
      <c r="NUR12" s="188"/>
      <c r="NUS12" s="188"/>
      <c r="NUT12" s="188"/>
      <c r="NUU12" s="188"/>
      <c r="NUV12" s="188"/>
      <c r="NUW12" s="188"/>
      <c r="NUX12" s="188"/>
      <c r="NUY12" s="188"/>
      <c r="NUZ12" s="188"/>
      <c r="NVA12" s="188"/>
      <c r="NVB12" s="188"/>
      <c r="NVC12" s="188"/>
      <c r="NVD12" s="188"/>
      <c r="NVE12" s="188"/>
      <c r="NVF12" s="188"/>
      <c r="NVG12" s="188"/>
      <c r="NVH12" s="188"/>
      <c r="NVI12" s="188"/>
      <c r="NVJ12" s="188"/>
      <c r="NVK12" s="188"/>
      <c r="NVL12" s="188"/>
      <c r="NVM12" s="188"/>
      <c r="NVN12" s="188"/>
      <c r="NVO12" s="188"/>
      <c r="NVP12" s="188"/>
      <c r="NVQ12" s="188"/>
      <c r="NVR12" s="188"/>
      <c r="NVS12" s="188"/>
      <c r="NVT12" s="188"/>
      <c r="NVU12" s="188"/>
      <c r="NVV12" s="188"/>
      <c r="NVW12" s="188"/>
      <c r="NVX12" s="188"/>
      <c r="NVY12" s="188"/>
      <c r="NVZ12" s="188"/>
      <c r="NWA12" s="188"/>
      <c r="NWB12" s="188"/>
      <c r="NWC12" s="188"/>
      <c r="NWD12" s="188"/>
      <c r="NWE12" s="188"/>
      <c r="NWF12" s="188"/>
      <c r="NWG12" s="188"/>
      <c r="NWH12" s="188"/>
      <c r="NWI12" s="188"/>
      <c r="NWJ12" s="188"/>
      <c r="NWK12" s="188"/>
      <c r="NWL12" s="188"/>
      <c r="NWM12" s="188"/>
      <c r="NWN12" s="188"/>
      <c r="NWO12" s="188"/>
      <c r="NWP12" s="188"/>
      <c r="NWQ12" s="188"/>
      <c r="NWR12" s="188"/>
      <c r="NWS12" s="188"/>
      <c r="NWT12" s="188"/>
      <c r="NWU12" s="188"/>
      <c r="NWV12" s="188"/>
      <c r="NWW12" s="188"/>
      <c r="NWX12" s="188"/>
      <c r="NWY12" s="188"/>
      <c r="NWZ12" s="188"/>
      <c r="NXA12" s="188"/>
      <c r="NXB12" s="188"/>
      <c r="NXC12" s="188"/>
      <c r="NXD12" s="188"/>
      <c r="NXE12" s="188"/>
      <c r="NXF12" s="188"/>
      <c r="NXG12" s="188"/>
      <c r="NXH12" s="188"/>
      <c r="NXI12" s="188"/>
      <c r="NXJ12" s="188"/>
      <c r="NXK12" s="188"/>
      <c r="NXL12" s="188"/>
      <c r="NXM12" s="188"/>
      <c r="NXN12" s="188"/>
      <c r="NXO12" s="188"/>
      <c r="NXP12" s="188"/>
      <c r="NXQ12" s="188"/>
      <c r="NXR12" s="188"/>
      <c r="NXS12" s="188"/>
      <c r="NXT12" s="188"/>
      <c r="NXU12" s="188"/>
      <c r="NXV12" s="188"/>
      <c r="NXW12" s="188"/>
      <c r="NXX12" s="188"/>
      <c r="NXY12" s="188"/>
      <c r="NXZ12" s="188"/>
      <c r="NYA12" s="188"/>
      <c r="NYB12" s="188"/>
      <c r="NYC12" s="188"/>
      <c r="NYD12" s="188"/>
      <c r="NYE12" s="188"/>
      <c r="NYF12" s="188"/>
      <c r="NYG12" s="188"/>
      <c r="NYH12" s="188"/>
      <c r="NYI12" s="188"/>
      <c r="NYJ12" s="188"/>
      <c r="NYK12" s="188"/>
      <c r="NYL12" s="188"/>
      <c r="NYM12" s="188"/>
      <c r="NYN12" s="188"/>
      <c r="NYO12" s="188"/>
      <c r="NYP12" s="188"/>
      <c r="NYQ12" s="188"/>
      <c r="NYR12" s="188"/>
      <c r="NYS12" s="188"/>
      <c r="NYT12" s="188"/>
      <c r="NYU12" s="188"/>
      <c r="NYV12" s="188"/>
      <c r="NYW12" s="188"/>
      <c r="NYX12" s="188"/>
      <c r="NYY12" s="188"/>
      <c r="NYZ12" s="188"/>
      <c r="NZA12" s="188"/>
      <c r="NZB12" s="188"/>
      <c r="NZC12" s="188"/>
      <c r="NZD12" s="188"/>
      <c r="NZE12" s="188"/>
      <c r="NZF12" s="188"/>
      <c r="NZG12" s="188"/>
      <c r="NZH12" s="188"/>
      <c r="NZI12" s="188"/>
      <c r="NZJ12" s="188"/>
      <c r="NZK12" s="188"/>
      <c r="NZL12" s="188"/>
      <c r="NZM12" s="188"/>
      <c r="NZN12" s="188"/>
      <c r="NZO12" s="188"/>
      <c r="NZP12" s="188"/>
      <c r="NZQ12" s="188"/>
      <c r="NZR12" s="188"/>
      <c r="NZS12" s="188"/>
      <c r="NZT12" s="188"/>
      <c r="NZU12" s="188"/>
      <c r="NZV12" s="188"/>
      <c r="NZW12" s="188"/>
      <c r="NZX12" s="188"/>
      <c r="NZY12" s="188"/>
      <c r="NZZ12" s="188"/>
      <c r="OAA12" s="188"/>
      <c r="OAB12" s="188"/>
      <c r="OAC12" s="188"/>
      <c r="OAD12" s="188"/>
      <c r="OAE12" s="188"/>
      <c r="OAF12" s="188"/>
      <c r="OAG12" s="188"/>
      <c r="OAH12" s="188"/>
      <c r="OAI12" s="188"/>
      <c r="OAJ12" s="188"/>
      <c r="OAK12" s="188"/>
      <c r="OAL12" s="188"/>
      <c r="OAM12" s="188"/>
      <c r="OAN12" s="188"/>
      <c r="OAO12" s="188"/>
      <c r="OAP12" s="188"/>
      <c r="OAQ12" s="188"/>
      <c r="OAR12" s="188"/>
      <c r="OAS12" s="188"/>
      <c r="OAT12" s="188"/>
      <c r="OAU12" s="188"/>
      <c r="OAV12" s="188"/>
      <c r="OAW12" s="188"/>
      <c r="OAX12" s="188"/>
      <c r="OAY12" s="188"/>
      <c r="OAZ12" s="188"/>
      <c r="OBA12" s="188"/>
      <c r="OBB12" s="188"/>
      <c r="OBC12" s="188"/>
      <c r="OBD12" s="188"/>
      <c r="OBE12" s="188"/>
      <c r="OBF12" s="188"/>
      <c r="OBG12" s="188"/>
      <c r="OBH12" s="188"/>
      <c r="OBI12" s="188"/>
      <c r="OBJ12" s="188"/>
      <c r="OBK12" s="188"/>
      <c r="OBL12" s="188"/>
      <c r="OBM12" s="188"/>
      <c r="OBN12" s="188"/>
      <c r="OBO12" s="188"/>
      <c r="OBP12" s="188"/>
      <c r="OBQ12" s="188"/>
      <c r="OBR12" s="188"/>
      <c r="OBS12" s="188"/>
      <c r="OBT12" s="188"/>
      <c r="OBU12" s="188"/>
      <c r="OBV12" s="188"/>
      <c r="OBW12" s="188"/>
      <c r="OBX12" s="188"/>
      <c r="OBY12" s="188"/>
      <c r="OBZ12" s="188"/>
      <c r="OCA12" s="188"/>
      <c r="OCB12" s="188"/>
      <c r="OCC12" s="188"/>
      <c r="OCD12" s="188"/>
      <c r="OCE12" s="188"/>
      <c r="OCF12" s="188"/>
      <c r="OCG12" s="188"/>
      <c r="OCH12" s="188"/>
      <c r="OCI12" s="188"/>
      <c r="OCJ12" s="188"/>
      <c r="OCK12" s="188"/>
      <c r="OCL12" s="188"/>
      <c r="OCM12" s="188"/>
      <c r="OCN12" s="188"/>
      <c r="OCO12" s="188"/>
      <c r="OCP12" s="188"/>
      <c r="OCQ12" s="188"/>
      <c r="OCR12" s="188"/>
      <c r="OCS12" s="188"/>
      <c r="OCT12" s="188"/>
      <c r="OCU12" s="188"/>
      <c r="OCV12" s="188"/>
      <c r="OCW12" s="188"/>
      <c r="OCX12" s="188"/>
      <c r="OCY12" s="188"/>
      <c r="OCZ12" s="188"/>
      <c r="ODA12" s="188"/>
      <c r="ODB12" s="188"/>
      <c r="ODC12" s="188"/>
      <c r="ODD12" s="188"/>
      <c r="ODE12" s="188"/>
      <c r="ODF12" s="188"/>
      <c r="ODG12" s="188"/>
      <c r="ODH12" s="188"/>
      <c r="ODI12" s="188"/>
      <c r="ODJ12" s="188"/>
      <c r="ODK12" s="188"/>
      <c r="ODL12" s="188"/>
      <c r="ODM12" s="188"/>
      <c r="ODN12" s="188"/>
      <c r="ODO12" s="188"/>
      <c r="ODP12" s="188"/>
      <c r="ODQ12" s="188"/>
      <c r="ODR12" s="188"/>
      <c r="ODS12" s="188"/>
      <c r="ODT12" s="188"/>
      <c r="ODU12" s="188"/>
      <c r="ODV12" s="188"/>
      <c r="ODW12" s="188"/>
      <c r="ODX12" s="188"/>
      <c r="ODY12" s="188"/>
      <c r="ODZ12" s="188"/>
      <c r="OEA12" s="188"/>
      <c r="OEB12" s="188"/>
      <c r="OEC12" s="188"/>
      <c r="OED12" s="188"/>
      <c r="OEE12" s="188"/>
      <c r="OEF12" s="188"/>
      <c r="OEG12" s="188"/>
      <c r="OEH12" s="188"/>
      <c r="OEI12" s="188"/>
      <c r="OEJ12" s="188"/>
      <c r="OEK12" s="188"/>
      <c r="OEL12" s="188"/>
      <c r="OEM12" s="188"/>
      <c r="OEN12" s="188"/>
      <c r="OEO12" s="188"/>
      <c r="OEP12" s="188"/>
      <c r="OEQ12" s="188"/>
      <c r="OER12" s="188"/>
      <c r="OES12" s="188"/>
      <c r="OET12" s="188"/>
      <c r="OEU12" s="188"/>
      <c r="OEV12" s="188"/>
      <c r="OEW12" s="188"/>
      <c r="OEX12" s="188"/>
      <c r="OEY12" s="188"/>
      <c r="OEZ12" s="188"/>
      <c r="OFA12" s="188"/>
      <c r="OFB12" s="188"/>
      <c r="OFC12" s="188"/>
      <c r="OFD12" s="188"/>
      <c r="OFE12" s="188"/>
      <c r="OFF12" s="188"/>
      <c r="OFG12" s="188"/>
      <c r="OFH12" s="188"/>
      <c r="OFI12" s="188"/>
      <c r="OFJ12" s="188"/>
      <c r="OFK12" s="188"/>
      <c r="OFL12" s="188"/>
      <c r="OFM12" s="188"/>
      <c r="OFN12" s="188"/>
      <c r="OFO12" s="188"/>
      <c r="OFP12" s="188"/>
      <c r="OFQ12" s="188"/>
      <c r="OFR12" s="188"/>
      <c r="OFS12" s="188"/>
      <c r="OFT12" s="188"/>
      <c r="OFU12" s="188"/>
      <c r="OFV12" s="188"/>
      <c r="OFW12" s="188"/>
      <c r="OFX12" s="188"/>
      <c r="OFY12" s="188"/>
      <c r="OFZ12" s="188"/>
      <c r="OGA12" s="188"/>
      <c r="OGB12" s="188"/>
      <c r="OGC12" s="188"/>
      <c r="OGD12" s="188"/>
      <c r="OGE12" s="188"/>
      <c r="OGF12" s="188"/>
      <c r="OGG12" s="188"/>
      <c r="OGH12" s="188"/>
      <c r="OGI12" s="188"/>
      <c r="OGJ12" s="188"/>
      <c r="OGK12" s="188"/>
      <c r="OGL12" s="188"/>
      <c r="OGM12" s="188"/>
      <c r="OGN12" s="188"/>
      <c r="OGO12" s="188"/>
      <c r="OGP12" s="188"/>
      <c r="OGQ12" s="188"/>
      <c r="OGR12" s="188"/>
      <c r="OGS12" s="188"/>
      <c r="OGT12" s="188"/>
      <c r="OGU12" s="188"/>
      <c r="OGV12" s="188"/>
      <c r="OGW12" s="188"/>
      <c r="OGX12" s="188"/>
      <c r="OGY12" s="188"/>
      <c r="OGZ12" s="188"/>
      <c r="OHA12" s="188"/>
      <c r="OHB12" s="188"/>
      <c r="OHC12" s="188"/>
      <c r="OHD12" s="188"/>
      <c r="OHE12" s="188"/>
      <c r="OHF12" s="188"/>
      <c r="OHG12" s="188"/>
      <c r="OHH12" s="188"/>
      <c r="OHI12" s="188"/>
      <c r="OHJ12" s="188"/>
      <c r="OHK12" s="188"/>
      <c r="OHL12" s="188"/>
      <c r="OHM12" s="188"/>
      <c r="OHN12" s="188"/>
      <c r="OHO12" s="188"/>
      <c r="OHP12" s="188"/>
      <c r="OHQ12" s="188"/>
      <c r="OHR12" s="188"/>
      <c r="OHS12" s="188"/>
      <c r="OHT12" s="188"/>
      <c r="OHU12" s="188"/>
      <c r="OHV12" s="188"/>
      <c r="OHW12" s="188"/>
      <c r="OHX12" s="188"/>
      <c r="OHY12" s="188"/>
      <c r="OHZ12" s="188"/>
      <c r="OIA12" s="188"/>
      <c r="OIB12" s="188"/>
      <c r="OIC12" s="188"/>
      <c r="OID12" s="188"/>
      <c r="OIE12" s="188"/>
      <c r="OIF12" s="188"/>
      <c r="OIG12" s="188"/>
      <c r="OIH12" s="188"/>
      <c r="OII12" s="188"/>
      <c r="OIJ12" s="188"/>
      <c r="OIK12" s="188"/>
      <c r="OIL12" s="188"/>
      <c r="OIM12" s="188"/>
      <c r="OIN12" s="188"/>
      <c r="OIO12" s="188"/>
      <c r="OIP12" s="188"/>
      <c r="OIQ12" s="188"/>
      <c r="OIR12" s="188"/>
      <c r="OIS12" s="188"/>
      <c r="OIT12" s="188"/>
      <c r="OIU12" s="188"/>
      <c r="OIV12" s="188"/>
      <c r="OIW12" s="188"/>
      <c r="OIX12" s="188"/>
      <c r="OIY12" s="188"/>
      <c r="OIZ12" s="188"/>
      <c r="OJA12" s="188"/>
      <c r="OJB12" s="188"/>
      <c r="OJC12" s="188"/>
      <c r="OJD12" s="188"/>
      <c r="OJE12" s="188"/>
      <c r="OJF12" s="188"/>
      <c r="OJG12" s="188"/>
      <c r="OJH12" s="188"/>
      <c r="OJI12" s="188"/>
      <c r="OJJ12" s="188"/>
      <c r="OJK12" s="188"/>
      <c r="OJL12" s="188"/>
      <c r="OJM12" s="188"/>
      <c r="OJN12" s="188"/>
      <c r="OJO12" s="188"/>
      <c r="OJP12" s="188"/>
      <c r="OJQ12" s="188"/>
      <c r="OJR12" s="188"/>
      <c r="OJS12" s="188"/>
      <c r="OJT12" s="188"/>
      <c r="OJU12" s="188"/>
      <c r="OJV12" s="188"/>
      <c r="OJW12" s="188"/>
      <c r="OJX12" s="188"/>
      <c r="OJY12" s="188"/>
      <c r="OJZ12" s="188"/>
      <c r="OKA12" s="188"/>
      <c r="OKB12" s="188"/>
      <c r="OKC12" s="188"/>
      <c r="OKD12" s="188"/>
      <c r="OKE12" s="188"/>
      <c r="OKF12" s="188"/>
      <c r="OKG12" s="188"/>
      <c r="OKH12" s="188"/>
      <c r="OKI12" s="188"/>
      <c r="OKJ12" s="188"/>
      <c r="OKK12" s="188"/>
      <c r="OKL12" s="188"/>
      <c r="OKM12" s="188"/>
      <c r="OKN12" s="188"/>
      <c r="OKO12" s="188"/>
      <c r="OKP12" s="188"/>
      <c r="OKQ12" s="188"/>
      <c r="OKR12" s="188"/>
      <c r="OKS12" s="188"/>
      <c r="OKT12" s="188"/>
      <c r="OKU12" s="188"/>
      <c r="OKV12" s="188"/>
      <c r="OKW12" s="188"/>
      <c r="OKX12" s="188"/>
      <c r="OKY12" s="188"/>
      <c r="OKZ12" s="188"/>
      <c r="OLA12" s="188"/>
      <c r="OLB12" s="188"/>
      <c r="OLC12" s="188"/>
      <c r="OLD12" s="188"/>
      <c r="OLE12" s="188"/>
      <c r="OLF12" s="188"/>
      <c r="OLG12" s="188"/>
      <c r="OLH12" s="188"/>
      <c r="OLI12" s="188"/>
      <c r="OLJ12" s="188"/>
      <c r="OLK12" s="188"/>
      <c r="OLL12" s="188"/>
      <c r="OLM12" s="188"/>
      <c r="OLN12" s="188"/>
      <c r="OLO12" s="188"/>
      <c r="OLP12" s="188"/>
      <c r="OLQ12" s="188"/>
      <c r="OLR12" s="188"/>
      <c r="OLS12" s="188"/>
      <c r="OLT12" s="188"/>
      <c r="OLU12" s="188"/>
      <c r="OLV12" s="188"/>
      <c r="OLW12" s="188"/>
      <c r="OLX12" s="188"/>
      <c r="OLY12" s="188"/>
      <c r="OLZ12" s="188"/>
      <c r="OMA12" s="188"/>
      <c r="OMB12" s="188"/>
      <c r="OMC12" s="188"/>
      <c r="OMD12" s="188"/>
      <c r="OME12" s="188"/>
      <c r="OMF12" s="188"/>
      <c r="OMG12" s="188"/>
      <c r="OMH12" s="188"/>
      <c r="OMI12" s="188"/>
      <c r="OMJ12" s="188"/>
      <c r="OMK12" s="188"/>
      <c r="OML12" s="188"/>
      <c r="OMM12" s="188"/>
      <c r="OMN12" s="188"/>
      <c r="OMO12" s="188"/>
      <c r="OMP12" s="188"/>
      <c r="OMQ12" s="188"/>
      <c r="OMR12" s="188"/>
      <c r="OMS12" s="188"/>
      <c r="OMT12" s="188"/>
      <c r="OMU12" s="188"/>
      <c r="OMV12" s="188"/>
      <c r="OMW12" s="188"/>
      <c r="OMX12" s="188"/>
      <c r="OMY12" s="188"/>
      <c r="OMZ12" s="188"/>
      <c r="ONA12" s="188"/>
      <c r="ONB12" s="188"/>
      <c r="ONC12" s="188"/>
      <c r="OND12" s="188"/>
      <c r="ONE12" s="188"/>
      <c r="ONF12" s="188"/>
      <c r="ONG12" s="188"/>
      <c r="ONH12" s="188"/>
      <c r="ONI12" s="188"/>
      <c r="ONJ12" s="188"/>
      <c r="ONK12" s="188"/>
      <c r="ONL12" s="188"/>
      <c r="ONM12" s="188"/>
      <c r="ONN12" s="188"/>
      <c r="ONO12" s="188"/>
      <c r="ONP12" s="188"/>
      <c r="ONQ12" s="188"/>
      <c r="ONR12" s="188"/>
      <c r="ONS12" s="188"/>
      <c r="ONT12" s="188"/>
      <c r="ONU12" s="188"/>
      <c r="ONV12" s="188"/>
      <c r="ONW12" s="188"/>
      <c r="ONX12" s="188"/>
      <c r="ONY12" s="188"/>
      <c r="ONZ12" s="188"/>
      <c r="OOA12" s="188"/>
      <c r="OOB12" s="188"/>
      <c r="OOC12" s="188"/>
      <c r="OOD12" s="188"/>
      <c r="OOE12" s="188"/>
      <c r="OOF12" s="188"/>
      <c r="OOG12" s="188"/>
      <c r="OOH12" s="188"/>
      <c r="OOI12" s="188"/>
      <c r="OOJ12" s="188"/>
      <c r="OOK12" s="188"/>
      <c r="OOL12" s="188"/>
      <c r="OOM12" s="188"/>
      <c r="OON12" s="188"/>
      <c r="OOO12" s="188"/>
      <c r="OOP12" s="188"/>
      <c r="OOQ12" s="188"/>
      <c r="OOR12" s="188"/>
      <c r="OOS12" s="188"/>
      <c r="OOT12" s="188"/>
      <c r="OOU12" s="188"/>
      <c r="OOV12" s="188"/>
      <c r="OOW12" s="188"/>
      <c r="OOX12" s="188"/>
      <c r="OOY12" s="188"/>
      <c r="OOZ12" s="188"/>
      <c r="OPA12" s="188"/>
      <c r="OPB12" s="188"/>
      <c r="OPC12" s="188"/>
      <c r="OPD12" s="188"/>
      <c r="OPE12" s="188"/>
      <c r="OPF12" s="188"/>
      <c r="OPG12" s="188"/>
      <c r="OPH12" s="188"/>
      <c r="OPI12" s="188"/>
      <c r="OPJ12" s="188"/>
      <c r="OPK12" s="188"/>
      <c r="OPL12" s="188"/>
      <c r="OPM12" s="188"/>
      <c r="OPN12" s="188"/>
      <c r="OPO12" s="188"/>
      <c r="OPP12" s="188"/>
      <c r="OPQ12" s="188"/>
      <c r="OPR12" s="188"/>
      <c r="OPS12" s="188"/>
      <c r="OPT12" s="188"/>
      <c r="OPU12" s="188"/>
      <c r="OPV12" s="188"/>
      <c r="OPW12" s="188"/>
      <c r="OPX12" s="188"/>
      <c r="OPY12" s="188"/>
      <c r="OPZ12" s="188"/>
      <c r="OQA12" s="188"/>
      <c r="OQB12" s="188"/>
      <c r="OQC12" s="188"/>
      <c r="OQD12" s="188"/>
      <c r="OQE12" s="188"/>
      <c r="OQF12" s="188"/>
      <c r="OQG12" s="188"/>
      <c r="OQH12" s="188"/>
      <c r="OQI12" s="188"/>
      <c r="OQJ12" s="188"/>
      <c r="OQK12" s="188"/>
      <c r="OQL12" s="188"/>
      <c r="OQM12" s="188"/>
      <c r="OQN12" s="188"/>
      <c r="OQO12" s="188"/>
      <c r="OQP12" s="188"/>
      <c r="OQQ12" s="188"/>
      <c r="OQR12" s="188"/>
      <c r="OQS12" s="188"/>
      <c r="OQT12" s="188"/>
      <c r="OQU12" s="188"/>
      <c r="OQV12" s="188"/>
      <c r="OQW12" s="188"/>
      <c r="OQX12" s="188"/>
      <c r="OQY12" s="188"/>
      <c r="OQZ12" s="188"/>
      <c r="ORA12" s="188"/>
      <c r="ORB12" s="188"/>
      <c r="ORC12" s="188"/>
      <c r="ORD12" s="188"/>
      <c r="ORE12" s="188"/>
      <c r="ORF12" s="188"/>
      <c r="ORG12" s="188"/>
      <c r="ORH12" s="188"/>
      <c r="ORI12" s="188"/>
      <c r="ORJ12" s="188"/>
      <c r="ORK12" s="188"/>
      <c r="ORL12" s="188"/>
      <c r="ORM12" s="188"/>
      <c r="ORN12" s="188"/>
      <c r="ORO12" s="188"/>
      <c r="ORP12" s="188"/>
      <c r="ORQ12" s="188"/>
      <c r="ORR12" s="188"/>
      <c r="ORS12" s="188"/>
      <c r="ORT12" s="188"/>
      <c r="ORU12" s="188"/>
      <c r="ORV12" s="188"/>
      <c r="ORW12" s="188"/>
      <c r="ORX12" s="188"/>
      <c r="ORY12" s="188"/>
      <c r="ORZ12" s="188"/>
      <c r="OSA12" s="188"/>
      <c r="OSB12" s="188"/>
      <c r="OSC12" s="188"/>
      <c r="OSD12" s="188"/>
      <c r="OSE12" s="188"/>
      <c r="OSF12" s="188"/>
      <c r="OSG12" s="188"/>
      <c r="OSH12" s="188"/>
      <c r="OSI12" s="188"/>
      <c r="OSJ12" s="188"/>
      <c r="OSK12" s="188"/>
      <c r="OSL12" s="188"/>
      <c r="OSM12" s="188"/>
      <c r="OSN12" s="188"/>
      <c r="OSO12" s="188"/>
      <c r="OSP12" s="188"/>
      <c r="OSQ12" s="188"/>
      <c r="OSR12" s="188"/>
      <c r="OSS12" s="188"/>
      <c r="OST12" s="188"/>
      <c r="OSU12" s="188"/>
      <c r="OSV12" s="188"/>
      <c r="OSW12" s="188"/>
      <c r="OSX12" s="188"/>
      <c r="OSY12" s="188"/>
      <c r="OSZ12" s="188"/>
      <c r="OTA12" s="188"/>
      <c r="OTB12" s="188"/>
      <c r="OTC12" s="188"/>
      <c r="OTD12" s="188"/>
      <c r="OTE12" s="188"/>
      <c r="OTF12" s="188"/>
      <c r="OTG12" s="188"/>
      <c r="OTH12" s="188"/>
      <c r="OTI12" s="188"/>
      <c r="OTJ12" s="188"/>
      <c r="OTK12" s="188"/>
      <c r="OTL12" s="188"/>
      <c r="OTM12" s="188"/>
      <c r="OTN12" s="188"/>
      <c r="OTO12" s="188"/>
      <c r="OTP12" s="188"/>
      <c r="OTQ12" s="188"/>
      <c r="OTR12" s="188"/>
      <c r="OTS12" s="188"/>
      <c r="OTT12" s="188"/>
      <c r="OTU12" s="188"/>
      <c r="OTV12" s="188"/>
      <c r="OTW12" s="188"/>
      <c r="OTX12" s="188"/>
      <c r="OTY12" s="188"/>
      <c r="OTZ12" s="188"/>
      <c r="OUA12" s="188"/>
      <c r="OUB12" s="188"/>
      <c r="OUC12" s="188"/>
      <c r="OUD12" s="188"/>
      <c r="OUE12" s="188"/>
      <c r="OUF12" s="188"/>
      <c r="OUG12" s="188"/>
      <c r="OUH12" s="188"/>
      <c r="OUI12" s="188"/>
      <c r="OUJ12" s="188"/>
      <c r="OUK12" s="188"/>
      <c r="OUL12" s="188"/>
      <c r="OUM12" s="188"/>
      <c r="OUN12" s="188"/>
      <c r="OUO12" s="188"/>
      <c r="OUP12" s="188"/>
      <c r="OUQ12" s="188"/>
      <c r="OUR12" s="188"/>
      <c r="OUS12" s="188"/>
      <c r="OUT12" s="188"/>
      <c r="OUU12" s="188"/>
      <c r="OUV12" s="188"/>
      <c r="OUW12" s="188"/>
      <c r="OUX12" s="188"/>
      <c r="OUY12" s="188"/>
      <c r="OUZ12" s="188"/>
      <c r="OVA12" s="188"/>
      <c r="OVB12" s="188"/>
      <c r="OVC12" s="188"/>
      <c r="OVD12" s="188"/>
      <c r="OVE12" s="188"/>
      <c r="OVF12" s="188"/>
      <c r="OVG12" s="188"/>
      <c r="OVH12" s="188"/>
      <c r="OVI12" s="188"/>
      <c r="OVJ12" s="188"/>
      <c r="OVK12" s="188"/>
      <c r="OVL12" s="188"/>
      <c r="OVM12" s="188"/>
      <c r="OVN12" s="188"/>
      <c r="OVO12" s="188"/>
      <c r="OVP12" s="188"/>
      <c r="OVQ12" s="188"/>
      <c r="OVR12" s="188"/>
      <c r="OVS12" s="188"/>
      <c r="OVT12" s="188"/>
      <c r="OVU12" s="188"/>
      <c r="OVV12" s="188"/>
      <c r="OVW12" s="188"/>
      <c r="OVX12" s="188"/>
      <c r="OVY12" s="188"/>
      <c r="OVZ12" s="188"/>
      <c r="OWA12" s="188"/>
      <c r="OWB12" s="188"/>
      <c r="OWC12" s="188"/>
      <c r="OWD12" s="188"/>
      <c r="OWE12" s="188"/>
      <c r="OWF12" s="188"/>
      <c r="OWG12" s="188"/>
      <c r="OWH12" s="188"/>
      <c r="OWI12" s="188"/>
      <c r="OWJ12" s="188"/>
      <c r="OWK12" s="188"/>
      <c r="OWL12" s="188"/>
      <c r="OWM12" s="188"/>
      <c r="OWN12" s="188"/>
      <c r="OWO12" s="188"/>
      <c r="OWP12" s="188"/>
      <c r="OWQ12" s="188"/>
      <c r="OWR12" s="188"/>
      <c r="OWS12" s="188"/>
      <c r="OWT12" s="188"/>
      <c r="OWU12" s="188"/>
      <c r="OWV12" s="188"/>
      <c r="OWW12" s="188"/>
      <c r="OWX12" s="188"/>
      <c r="OWY12" s="188"/>
      <c r="OWZ12" s="188"/>
      <c r="OXA12" s="188"/>
      <c r="OXB12" s="188"/>
      <c r="OXC12" s="188"/>
      <c r="OXD12" s="188"/>
      <c r="OXE12" s="188"/>
      <c r="OXF12" s="188"/>
      <c r="OXG12" s="188"/>
      <c r="OXH12" s="188"/>
      <c r="OXI12" s="188"/>
      <c r="OXJ12" s="188"/>
      <c r="OXK12" s="188"/>
      <c r="OXL12" s="188"/>
      <c r="OXM12" s="188"/>
      <c r="OXN12" s="188"/>
      <c r="OXO12" s="188"/>
      <c r="OXP12" s="188"/>
      <c r="OXQ12" s="188"/>
      <c r="OXR12" s="188"/>
      <c r="OXS12" s="188"/>
      <c r="OXT12" s="188"/>
      <c r="OXU12" s="188"/>
      <c r="OXV12" s="188"/>
      <c r="OXW12" s="188"/>
      <c r="OXX12" s="188"/>
      <c r="OXY12" s="188"/>
      <c r="OXZ12" s="188"/>
      <c r="OYA12" s="188"/>
      <c r="OYB12" s="188"/>
      <c r="OYC12" s="188"/>
      <c r="OYD12" s="188"/>
      <c r="OYE12" s="188"/>
      <c r="OYF12" s="188"/>
      <c r="OYG12" s="188"/>
      <c r="OYH12" s="188"/>
      <c r="OYI12" s="188"/>
      <c r="OYJ12" s="188"/>
      <c r="OYK12" s="188"/>
      <c r="OYL12" s="188"/>
      <c r="OYM12" s="188"/>
      <c r="OYN12" s="188"/>
      <c r="OYO12" s="188"/>
      <c r="OYP12" s="188"/>
      <c r="OYQ12" s="188"/>
      <c r="OYR12" s="188"/>
      <c r="OYS12" s="188"/>
      <c r="OYT12" s="188"/>
      <c r="OYU12" s="188"/>
      <c r="OYV12" s="188"/>
      <c r="OYW12" s="188"/>
      <c r="OYX12" s="188"/>
      <c r="OYY12" s="188"/>
      <c r="OYZ12" s="188"/>
      <c r="OZA12" s="188"/>
      <c r="OZB12" s="188"/>
      <c r="OZC12" s="188"/>
      <c r="OZD12" s="188"/>
      <c r="OZE12" s="188"/>
      <c r="OZF12" s="188"/>
      <c r="OZG12" s="188"/>
      <c r="OZH12" s="188"/>
      <c r="OZI12" s="188"/>
      <c r="OZJ12" s="188"/>
      <c r="OZK12" s="188"/>
      <c r="OZL12" s="188"/>
      <c r="OZM12" s="188"/>
      <c r="OZN12" s="188"/>
      <c r="OZO12" s="188"/>
      <c r="OZP12" s="188"/>
      <c r="OZQ12" s="188"/>
      <c r="OZR12" s="188"/>
      <c r="OZS12" s="188"/>
      <c r="OZT12" s="188"/>
      <c r="OZU12" s="188"/>
      <c r="OZV12" s="188"/>
      <c r="OZW12" s="188"/>
      <c r="OZX12" s="188"/>
      <c r="OZY12" s="188"/>
      <c r="OZZ12" s="188"/>
      <c r="PAA12" s="188"/>
      <c r="PAB12" s="188"/>
      <c r="PAC12" s="188"/>
      <c r="PAD12" s="188"/>
      <c r="PAE12" s="188"/>
      <c r="PAF12" s="188"/>
      <c r="PAG12" s="188"/>
      <c r="PAH12" s="188"/>
      <c r="PAI12" s="188"/>
      <c r="PAJ12" s="188"/>
      <c r="PAK12" s="188"/>
      <c r="PAL12" s="188"/>
      <c r="PAM12" s="188"/>
      <c r="PAN12" s="188"/>
      <c r="PAO12" s="188"/>
      <c r="PAP12" s="188"/>
      <c r="PAQ12" s="188"/>
      <c r="PAR12" s="188"/>
      <c r="PAS12" s="188"/>
      <c r="PAT12" s="188"/>
      <c r="PAU12" s="188"/>
      <c r="PAV12" s="188"/>
      <c r="PAW12" s="188"/>
      <c r="PAX12" s="188"/>
      <c r="PAY12" s="188"/>
      <c r="PAZ12" s="188"/>
      <c r="PBA12" s="188"/>
      <c r="PBB12" s="188"/>
      <c r="PBC12" s="188"/>
      <c r="PBD12" s="188"/>
      <c r="PBE12" s="188"/>
      <c r="PBF12" s="188"/>
      <c r="PBG12" s="188"/>
      <c r="PBH12" s="188"/>
      <c r="PBI12" s="188"/>
      <c r="PBJ12" s="188"/>
      <c r="PBK12" s="188"/>
      <c r="PBL12" s="188"/>
      <c r="PBM12" s="188"/>
      <c r="PBN12" s="188"/>
      <c r="PBO12" s="188"/>
      <c r="PBP12" s="188"/>
      <c r="PBQ12" s="188"/>
      <c r="PBR12" s="188"/>
      <c r="PBS12" s="188"/>
      <c r="PBT12" s="188"/>
      <c r="PBU12" s="188"/>
      <c r="PBV12" s="188"/>
      <c r="PBW12" s="188"/>
      <c r="PBX12" s="188"/>
      <c r="PBY12" s="188"/>
      <c r="PBZ12" s="188"/>
      <c r="PCA12" s="188"/>
      <c r="PCB12" s="188"/>
      <c r="PCC12" s="188"/>
      <c r="PCD12" s="188"/>
      <c r="PCE12" s="188"/>
      <c r="PCF12" s="188"/>
      <c r="PCG12" s="188"/>
      <c r="PCH12" s="188"/>
      <c r="PCI12" s="188"/>
      <c r="PCJ12" s="188"/>
      <c r="PCK12" s="188"/>
      <c r="PCL12" s="188"/>
      <c r="PCM12" s="188"/>
      <c r="PCN12" s="188"/>
      <c r="PCO12" s="188"/>
      <c r="PCP12" s="188"/>
      <c r="PCQ12" s="188"/>
      <c r="PCR12" s="188"/>
      <c r="PCS12" s="188"/>
      <c r="PCT12" s="188"/>
      <c r="PCU12" s="188"/>
      <c r="PCV12" s="188"/>
      <c r="PCW12" s="188"/>
      <c r="PCX12" s="188"/>
      <c r="PCY12" s="188"/>
      <c r="PCZ12" s="188"/>
      <c r="PDA12" s="188"/>
      <c r="PDB12" s="188"/>
      <c r="PDC12" s="188"/>
      <c r="PDD12" s="188"/>
      <c r="PDE12" s="188"/>
      <c r="PDF12" s="188"/>
      <c r="PDG12" s="188"/>
      <c r="PDH12" s="188"/>
      <c r="PDI12" s="188"/>
      <c r="PDJ12" s="188"/>
      <c r="PDK12" s="188"/>
      <c r="PDL12" s="188"/>
      <c r="PDM12" s="188"/>
      <c r="PDN12" s="188"/>
      <c r="PDO12" s="188"/>
      <c r="PDP12" s="188"/>
      <c r="PDQ12" s="188"/>
      <c r="PDR12" s="188"/>
      <c r="PDS12" s="188"/>
      <c r="PDT12" s="188"/>
      <c r="PDU12" s="188"/>
      <c r="PDV12" s="188"/>
      <c r="PDW12" s="188"/>
      <c r="PDX12" s="188"/>
      <c r="PDY12" s="188"/>
      <c r="PDZ12" s="188"/>
      <c r="PEA12" s="188"/>
      <c r="PEB12" s="188"/>
      <c r="PEC12" s="188"/>
      <c r="PED12" s="188"/>
      <c r="PEE12" s="188"/>
      <c r="PEF12" s="188"/>
      <c r="PEG12" s="188"/>
      <c r="PEH12" s="188"/>
      <c r="PEI12" s="188"/>
      <c r="PEJ12" s="188"/>
      <c r="PEK12" s="188"/>
      <c r="PEL12" s="188"/>
      <c r="PEM12" s="188"/>
      <c r="PEN12" s="188"/>
      <c r="PEO12" s="188"/>
      <c r="PEP12" s="188"/>
      <c r="PEQ12" s="188"/>
      <c r="PER12" s="188"/>
      <c r="PES12" s="188"/>
      <c r="PET12" s="188"/>
      <c r="PEU12" s="188"/>
      <c r="PEV12" s="188"/>
      <c r="PEW12" s="188"/>
      <c r="PEX12" s="188"/>
      <c r="PEY12" s="188"/>
      <c r="PEZ12" s="188"/>
      <c r="PFA12" s="188"/>
      <c r="PFB12" s="188"/>
      <c r="PFC12" s="188"/>
      <c r="PFD12" s="188"/>
      <c r="PFE12" s="188"/>
      <c r="PFF12" s="188"/>
      <c r="PFG12" s="188"/>
      <c r="PFH12" s="188"/>
      <c r="PFI12" s="188"/>
      <c r="PFJ12" s="188"/>
      <c r="PFK12" s="188"/>
      <c r="PFL12" s="188"/>
      <c r="PFM12" s="188"/>
      <c r="PFN12" s="188"/>
      <c r="PFO12" s="188"/>
      <c r="PFP12" s="188"/>
      <c r="PFQ12" s="188"/>
      <c r="PFR12" s="188"/>
      <c r="PFS12" s="188"/>
      <c r="PFT12" s="188"/>
      <c r="PFU12" s="188"/>
      <c r="PFV12" s="188"/>
      <c r="PFW12" s="188"/>
      <c r="PFX12" s="188"/>
      <c r="PFY12" s="188"/>
      <c r="PFZ12" s="188"/>
      <c r="PGA12" s="188"/>
      <c r="PGB12" s="188"/>
      <c r="PGC12" s="188"/>
      <c r="PGD12" s="188"/>
      <c r="PGE12" s="188"/>
      <c r="PGF12" s="188"/>
      <c r="PGG12" s="188"/>
      <c r="PGH12" s="188"/>
      <c r="PGI12" s="188"/>
      <c r="PGJ12" s="188"/>
      <c r="PGK12" s="188"/>
      <c r="PGL12" s="188"/>
      <c r="PGM12" s="188"/>
      <c r="PGN12" s="188"/>
      <c r="PGO12" s="188"/>
      <c r="PGP12" s="188"/>
      <c r="PGQ12" s="188"/>
      <c r="PGR12" s="188"/>
      <c r="PGS12" s="188"/>
      <c r="PGT12" s="188"/>
      <c r="PGU12" s="188"/>
      <c r="PGV12" s="188"/>
      <c r="PGW12" s="188"/>
      <c r="PGX12" s="188"/>
      <c r="PGY12" s="188"/>
      <c r="PGZ12" s="188"/>
      <c r="PHA12" s="188"/>
      <c r="PHB12" s="188"/>
      <c r="PHC12" s="188"/>
      <c r="PHD12" s="188"/>
      <c r="PHE12" s="188"/>
      <c r="PHF12" s="188"/>
      <c r="PHG12" s="188"/>
      <c r="PHH12" s="188"/>
      <c r="PHI12" s="188"/>
      <c r="PHJ12" s="188"/>
      <c r="PHK12" s="188"/>
      <c r="PHL12" s="188"/>
      <c r="PHM12" s="188"/>
      <c r="PHN12" s="188"/>
      <c r="PHO12" s="188"/>
      <c r="PHP12" s="188"/>
      <c r="PHQ12" s="188"/>
      <c r="PHR12" s="188"/>
      <c r="PHS12" s="188"/>
      <c r="PHT12" s="188"/>
      <c r="PHU12" s="188"/>
      <c r="PHV12" s="188"/>
      <c r="PHW12" s="188"/>
      <c r="PHX12" s="188"/>
      <c r="PHY12" s="188"/>
      <c r="PHZ12" s="188"/>
      <c r="PIA12" s="188"/>
      <c r="PIB12" s="188"/>
      <c r="PIC12" s="188"/>
      <c r="PID12" s="188"/>
      <c r="PIE12" s="188"/>
      <c r="PIF12" s="188"/>
      <c r="PIG12" s="188"/>
      <c r="PIH12" s="188"/>
      <c r="PII12" s="188"/>
      <c r="PIJ12" s="188"/>
      <c r="PIK12" s="188"/>
      <c r="PIL12" s="188"/>
      <c r="PIM12" s="188"/>
      <c r="PIN12" s="188"/>
      <c r="PIO12" s="188"/>
      <c r="PIP12" s="188"/>
      <c r="PIQ12" s="188"/>
      <c r="PIR12" s="188"/>
      <c r="PIS12" s="188"/>
      <c r="PIT12" s="188"/>
      <c r="PIU12" s="188"/>
      <c r="PIV12" s="188"/>
      <c r="PIW12" s="188"/>
      <c r="PIX12" s="188"/>
      <c r="PIY12" s="188"/>
      <c r="PIZ12" s="188"/>
      <c r="PJA12" s="188"/>
      <c r="PJB12" s="188"/>
      <c r="PJC12" s="188"/>
      <c r="PJD12" s="188"/>
      <c r="PJE12" s="188"/>
      <c r="PJF12" s="188"/>
      <c r="PJG12" s="188"/>
      <c r="PJH12" s="188"/>
      <c r="PJI12" s="188"/>
      <c r="PJJ12" s="188"/>
      <c r="PJK12" s="188"/>
      <c r="PJL12" s="188"/>
      <c r="PJM12" s="188"/>
      <c r="PJN12" s="188"/>
      <c r="PJO12" s="188"/>
      <c r="PJP12" s="188"/>
      <c r="PJQ12" s="188"/>
      <c r="PJR12" s="188"/>
      <c r="PJS12" s="188"/>
      <c r="PJT12" s="188"/>
      <c r="PJU12" s="188"/>
      <c r="PJV12" s="188"/>
      <c r="PJW12" s="188"/>
      <c r="PJX12" s="188"/>
      <c r="PJY12" s="188"/>
      <c r="PJZ12" s="188"/>
      <c r="PKA12" s="188"/>
      <c r="PKB12" s="188"/>
      <c r="PKC12" s="188"/>
      <c r="PKD12" s="188"/>
      <c r="PKE12" s="188"/>
      <c r="PKF12" s="188"/>
      <c r="PKG12" s="188"/>
      <c r="PKH12" s="188"/>
      <c r="PKI12" s="188"/>
      <c r="PKJ12" s="188"/>
      <c r="PKK12" s="188"/>
      <c r="PKL12" s="188"/>
      <c r="PKM12" s="188"/>
      <c r="PKN12" s="188"/>
      <c r="PKO12" s="188"/>
      <c r="PKP12" s="188"/>
      <c r="PKQ12" s="188"/>
      <c r="PKR12" s="188"/>
      <c r="PKS12" s="188"/>
      <c r="PKT12" s="188"/>
      <c r="PKU12" s="188"/>
      <c r="PKV12" s="188"/>
      <c r="PKW12" s="188"/>
      <c r="PKX12" s="188"/>
      <c r="PKY12" s="188"/>
      <c r="PKZ12" s="188"/>
      <c r="PLA12" s="188"/>
      <c r="PLB12" s="188"/>
      <c r="PLC12" s="188"/>
      <c r="PLD12" s="188"/>
      <c r="PLE12" s="188"/>
      <c r="PLF12" s="188"/>
      <c r="PLG12" s="188"/>
      <c r="PLH12" s="188"/>
      <c r="PLI12" s="188"/>
      <c r="PLJ12" s="188"/>
      <c r="PLK12" s="188"/>
      <c r="PLL12" s="188"/>
      <c r="PLM12" s="188"/>
      <c r="PLN12" s="188"/>
      <c r="PLO12" s="188"/>
      <c r="PLP12" s="188"/>
      <c r="PLQ12" s="188"/>
      <c r="PLR12" s="188"/>
      <c r="PLS12" s="188"/>
      <c r="PLT12" s="188"/>
      <c r="PLU12" s="188"/>
      <c r="PLV12" s="188"/>
      <c r="PLW12" s="188"/>
      <c r="PLX12" s="188"/>
      <c r="PLY12" s="188"/>
      <c r="PLZ12" s="188"/>
      <c r="PMA12" s="188"/>
      <c r="PMB12" s="188"/>
      <c r="PMC12" s="188"/>
      <c r="PMD12" s="188"/>
      <c r="PME12" s="188"/>
      <c r="PMF12" s="188"/>
      <c r="PMG12" s="188"/>
      <c r="PMH12" s="188"/>
      <c r="PMI12" s="188"/>
      <c r="PMJ12" s="188"/>
      <c r="PMK12" s="188"/>
      <c r="PML12" s="188"/>
      <c r="PMM12" s="188"/>
      <c r="PMN12" s="188"/>
      <c r="PMO12" s="188"/>
      <c r="PMP12" s="188"/>
      <c r="PMQ12" s="188"/>
      <c r="PMR12" s="188"/>
      <c r="PMS12" s="188"/>
      <c r="PMT12" s="188"/>
      <c r="PMU12" s="188"/>
      <c r="PMV12" s="188"/>
      <c r="PMW12" s="188"/>
      <c r="PMX12" s="188"/>
      <c r="PMY12" s="188"/>
      <c r="PMZ12" s="188"/>
      <c r="PNA12" s="188"/>
      <c r="PNB12" s="188"/>
      <c r="PNC12" s="188"/>
      <c r="PND12" s="188"/>
      <c r="PNE12" s="188"/>
      <c r="PNF12" s="188"/>
      <c r="PNG12" s="188"/>
      <c r="PNH12" s="188"/>
      <c r="PNI12" s="188"/>
      <c r="PNJ12" s="188"/>
      <c r="PNK12" s="188"/>
      <c r="PNL12" s="188"/>
      <c r="PNM12" s="188"/>
      <c r="PNN12" s="188"/>
      <c r="PNO12" s="188"/>
      <c r="PNP12" s="188"/>
      <c r="PNQ12" s="188"/>
      <c r="PNR12" s="188"/>
      <c r="PNS12" s="188"/>
      <c r="PNT12" s="188"/>
      <c r="PNU12" s="188"/>
      <c r="PNV12" s="188"/>
      <c r="PNW12" s="188"/>
      <c r="PNX12" s="188"/>
      <c r="PNY12" s="188"/>
      <c r="PNZ12" s="188"/>
      <c r="POA12" s="188"/>
      <c r="POB12" s="188"/>
      <c r="POC12" s="188"/>
      <c r="POD12" s="188"/>
      <c r="POE12" s="188"/>
      <c r="POF12" s="188"/>
      <c r="POG12" s="188"/>
      <c r="POH12" s="188"/>
      <c r="POI12" s="188"/>
      <c r="POJ12" s="188"/>
      <c r="POK12" s="188"/>
      <c r="POL12" s="188"/>
      <c r="POM12" s="188"/>
      <c r="PON12" s="188"/>
      <c r="POO12" s="188"/>
      <c r="POP12" s="188"/>
      <c r="POQ12" s="188"/>
      <c r="POR12" s="188"/>
      <c r="POS12" s="188"/>
      <c r="POT12" s="188"/>
      <c r="POU12" s="188"/>
      <c r="POV12" s="188"/>
      <c r="POW12" s="188"/>
      <c r="POX12" s="188"/>
      <c r="POY12" s="188"/>
      <c r="POZ12" s="188"/>
      <c r="PPA12" s="188"/>
      <c r="PPB12" s="188"/>
      <c r="PPC12" s="188"/>
      <c r="PPD12" s="188"/>
      <c r="PPE12" s="188"/>
      <c r="PPF12" s="188"/>
      <c r="PPG12" s="188"/>
      <c r="PPH12" s="188"/>
      <c r="PPI12" s="188"/>
      <c r="PPJ12" s="188"/>
      <c r="PPK12" s="188"/>
      <c r="PPL12" s="188"/>
      <c r="PPM12" s="188"/>
      <c r="PPN12" s="188"/>
      <c r="PPO12" s="188"/>
      <c r="PPP12" s="188"/>
      <c r="PPQ12" s="188"/>
      <c r="PPR12" s="188"/>
      <c r="PPS12" s="188"/>
      <c r="PPT12" s="188"/>
      <c r="PPU12" s="188"/>
      <c r="PPV12" s="188"/>
      <c r="PPW12" s="188"/>
      <c r="PPX12" s="188"/>
      <c r="PPY12" s="188"/>
      <c r="PPZ12" s="188"/>
      <c r="PQA12" s="188"/>
      <c r="PQB12" s="188"/>
      <c r="PQC12" s="188"/>
      <c r="PQD12" s="188"/>
      <c r="PQE12" s="188"/>
      <c r="PQF12" s="188"/>
      <c r="PQG12" s="188"/>
      <c r="PQH12" s="188"/>
      <c r="PQI12" s="188"/>
      <c r="PQJ12" s="188"/>
      <c r="PQK12" s="188"/>
      <c r="PQL12" s="188"/>
      <c r="PQM12" s="188"/>
      <c r="PQN12" s="188"/>
      <c r="PQO12" s="188"/>
      <c r="PQP12" s="188"/>
      <c r="PQQ12" s="188"/>
      <c r="PQR12" s="188"/>
      <c r="PQS12" s="188"/>
      <c r="PQT12" s="188"/>
      <c r="PQU12" s="188"/>
      <c r="PQV12" s="188"/>
      <c r="PQW12" s="188"/>
      <c r="PQX12" s="188"/>
      <c r="PQY12" s="188"/>
      <c r="PQZ12" s="188"/>
      <c r="PRA12" s="188"/>
      <c r="PRB12" s="188"/>
      <c r="PRC12" s="188"/>
      <c r="PRD12" s="188"/>
      <c r="PRE12" s="188"/>
      <c r="PRF12" s="188"/>
      <c r="PRG12" s="188"/>
      <c r="PRH12" s="188"/>
      <c r="PRI12" s="188"/>
      <c r="PRJ12" s="188"/>
      <c r="PRK12" s="188"/>
      <c r="PRL12" s="188"/>
      <c r="PRM12" s="188"/>
      <c r="PRN12" s="188"/>
      <c r="PRO12" s="188"/>
      <c r="PRP12" s="188"/>
      <c r="PRQ12" s="188"/>
      <c r="PRR12" s="188"/>
      <c r="PRS12" s="188"/>
      <c r="PRT12" s="188"/>
      <c r="PRU12" s="188"/>
      <c r="PRV12" s="188"/>
      <c r="PRW12" s="188"/>
      <c r="PRX12" s="188"/>
      <c r="PRY12" s="188"/>
      <c r="PRZ12" s="188"/>
      <c r="PSA12" s="188"/>
      <c r="PSB12" s="188"/>
      <c r="PSC12" s="188"/>
      <c r="PSD12" s="188"/>
      <c r="PSE12" s="188"/>
      <c r="PSF12" s="188"/>
      <c r="PSG12" s="188"/>
      <c r="PSH12" s="188"/>
      <c r="PSI12" s="188"/>
      <c r="PSJ12" s="188"/>
      <c r="PSK12" s="188"/>
      <c r="PSL12" s="188"/>
      <c r="PSM12" s="188"/>
      <c r="PSN12" s="188"/>
      <c r="PSO12" s="188"/>
      <c r="PSP12" s="188"/>
      <c r="PSQ12" s="188"/>
      <c r="PSR12" s="188"/>
      <c r="PSS12" s="188"/>
      <c r="PST12" s="188"/>
      <c r="PSU12" s="188"/>
      <c r="PSV12" s="188"/>
      <c r="PSW12" s="188"/>
      <c r="PSX12" s="188"/>
      <c r="PSY12" s="188"/>
      <c r="PSZ12" s="188"/>
      <c r="PTA12" s="188"/>
      <c r="PTB12" s="188"/>
      <c r="PTC12" s="188"/>
      <c r="PTD12" s="188"/>
      <c r="PTE12" s="188"/>
      <c r="PTF12" s="188"/>
      <c r="PTG12" s="188"/>
      <c r="PTH12" s="188"/>
      <c r="PTI12" s="188"/>
      <c r="PTJ12" s="188"/>
      <c r="PTK12" s="188"/>
      <c r="PTL12" s="188"/>
      <c r="PTM12" s="188"/>
      <c r="PTN12" s="188"/>
      <c r="PTO12" s="188"/>
      <c r="PTP12" s="188"/>
      <c r="PTQ12" s="188"/>
      <c r="PTR12" s="188"/>
      <c r="PTS12" s="188"/>
      <c r="PTT12" s="188"/>
      <c r="PTU12" s="188"/>
      <c r="PTV12" s="188"/>
      <c r="PTW12" s="188"/>
      <c r="PTX12" s="188"/>
      <c r="PTY12" s="188"/>
      <c r="PTZ12" s="188"/>
      <c r="PUA12" s="188"/>
      <c r="PUB12" s="188"/>
      <c r="PUC12" s="188"/>
      <c r="PUD12" s="188"/>
      <c r="PUE12" s="188"/>
      <c r="PUF12" s="188"/>
      <c r="PUG12" s="188"/>
      <c r="PUH12" s="188"/>
      <c r="PUI12" s="188"/>
      <c r="PUJ12" s="188"/>
      <c r="PUK12" s="188"/>
      <c r="PUL12" s="188"/>
      <c r="PUM12" s="188"/>
      <c r="PUN12" s="188"/>
      <c r="PUO12" s="188"/>
      <c r="PUP12" s="188"/>
      <c r="PUQ12" s="188"/>
      <c r="PUR12" s="188"/>
      <c r="PUS12" s="188"/>
      <c r="PUT12" s="188"/>
      <c r="PUU12" s="188"/>
      <c r="PUV12" s="188"/>
      <c r="PUW12" s="188"/>
      <c r="PUX12" s="188"/>
      <c r="PUY12" s="188"/>
      <c r="PUZ12" s="188"/>
      <c r="PVA12" s="188"/>
      <c r="PVB12" s="188"/>
      <c r="PVC12" s="188"/>
      <c r="PVD12" s="188"/>
      <c r="PVE12" s="188"/>
      <c r="PVF12" s="188"/>
      <c r="PVG12" s="188"/>
      <c r="PVH12" s="188"/>
      <c r="PVI12" s="188"/>
      <c r="PVJ12" s="188"/>
      <c r="PVK12" s="188"/>
      <c r="PVL12" s="188"/>
      <c r="PVM12" s="188"/>
      <c r="PVN12" s="188"/>
      <c r="PVO12" s="188"/>
      <c r="PVP12" s="188"/>
      <c r="PVQ12" s="188"/>
      <c r="PVR12" s="188"/>
      <c r="PVS12" s="188"/>
      <c r="PVT12" s="188"/>
      <c r="PVU12" s="188"/>
      <c r="PVV12" s="188"/>
      <c r="PVW12" s="188"/>
      <c r="PVX12" s="188"/>
      <c r="PVY12" s="188"/>
      <c r="PVZ12" s="188"/>
      <c r="PWA12" s="188"/>
      <c r="PWB12" s="188"/>
      <c r="PWC12" s="188"/>
      <c r="PWD12" s="188"/>
      <c r="PWE12" s="188"/>
      <c r="PWF12" s="188"/>
      <c r="PWG12" s="188"/>
      <c r="PWH12" s="188"/>
      <c r="PWI12" s="188"/>
      <c r="PWJ12" s="188"/>
      <c r="PWK12" s="188"/>
      <c r="PWL12" s="188"/>
      <c r="PWM12" s="188"/>
      <c r="PWN12" s="188"/>
      <c r="PWO12" s="188"/>
      <c r="PWP12" s="188"/>
      <c r="PWQ12" s="188"/>
      <c r="PWR12" s="188"/>
      <c r="PWS12" s="188"/>
      <c r="PWT12" s="188"/>
      <c r="PWU12" s="188"/>
      <c r="PWV12" s="188"/>
      <c r="PWW12" s="188"/>
      <c r="PWX12" s="188"/>
      <c r="PWY12" s="188"/>
      <c r="PWZ12" s="188"/>
      <c r="PXA12" s="188"/>
      <c r="PXB12" s="188"/>
      <c r="PXC12" s="188"/>
      <c r="PXD12" s="188"/>
      <c r="PXE12" s="188"/>
      <c r="PXF12" s="188"/>
      <c r="PXG12" s="188"/>
      <c r="PXH12" s="188"/>
      <c r="PXI12" s="188"/>
      <c r="PXJ12" s="188"/>
      <c r="PXK12" s="188"/>
      <c r="PXL12" s="188"/>
      <c r="PXM12" s="188"/>
      <c r="PXN12" s="188"/>
      <c r="PXO12" s="188"/>
      <c r="PXP12" s="188"/>
      <c r="PXQ12" s="188"/>
      <c r="PXR12" s="188"/>
      <c r="PXS12" s="188"/>
      <c r="PXT12" s="188"/>
      <c r="PXU12" s="188"/>
      <c r="PXV12" s="188"/>
      <c r="PXW12" s="188"/>
      <c r="PXX12" s="188"/>
      <c r="PXY12" s="188"/>
      <c r="PXZ12" s="188"/>
      <c r="PYA12" s="188"/>
      <c r="PYB12" s="188"/>
      <c r="PYC12" s="188"/>
      <c r="PYD12" s="188"/>
      <c r="PYE12" s="188"/>
      <c r="PYF12" s="188"/>
      <c r="PYG12" s="188"/>
      <c r="PYH12" s="188"/>
      <c r="PYI12" s="188"/>
      <c r="PYJ12" s="188"/>
      <c r="PYK12" s="188"/>
      <c r="PYL12" s="188"/>
      <c r="PYM12" s="188"/>
      <c r="PYN12" s="188"/>
      <c r="PYO12" s="188"/>
      <c r="PYP12" s="188"/>
      <c r="PYQ12" s="188"/>
      <c r="PYR12" s="188"/>
      <c r="PYS12" s="188"/>
      <c r="PYT12" s="188"/>
      <c r="PYU12" s="188"/>
      <c r="PYV12" s="188"/>
      <c r="PYW12" s="188"/>
      <c r="PYX12" s="188"/>
      <c r="PYY12" s="188"/>
      <c r="PYZ12" s="188"/>
      <c r="PZA12" s="188"/>
      <c r="PZB12" s="188"/>
      <c r="PZC12" s="188"/>
      <c r="PZD12" s="188"/>
      <c r="PZE12" s="188"/>
      <c r="PZF12" s="188"/>
      <c r="PZG12" s="188"/>
      <c r="PZH12" s="188"/>
      <c r="PZI12" s="188"/>
      <c r="PZJ12" s="188"/>
      <c r="PZK12" s="188"/>
      <c r="PZL12" s="188"/>
      <c r="PZM12" s="188"/>
      <c r="PZN12" s="188"/>
      <c r="PZO12" s="188"/>
      <c r="PZP12" s="188"/>
      <c r="PZQ12" s="188"/>
      <c r="PZR12" s="188"/>
      <c r="PZS12" s="188"/>
      <c r="PZT12" s="188"/>
      <c r="PZU12" s="188"/>
      <c r="PZV12" s="188"/>
      <c r="PZW12" s="188"/>
      <c r="PZX12" s="188"/>
      <c r="PZY12" s="188"/>
      <c r="PZZ12" s="188"/>
      <c r="QAA12" s="188"/>
      <c r="QAB12" s="188"/>
      <c r="QAC12" s="188"/>
      <c r="QAD12" s="188"/>
      <c r="QAE12" s="188"/>
      <c r="QAF12" s="188"/>
      <c r="QAG12" s="188"/>
      <c r="QAH12" s="188"/>
      <c r="QAI12" s="188"/>
      <c r="QAJ12" s="188"/>
      <c r="QAK12" s="188"/>
      <c r="QAL12" s="188"/>
      <c r="QAM12" s="188"/>
      <c r="QAN12" s="188"/>
      <c r="QAO12" s="188"/>
      <c r="QAP12" s="188"/>
      <c r="QAQ12" s="188"/>
      <c r="QAR12" s="188"/>
      <c r="QAS12" s="188"/>
      <c r="QAT12" s="188"/>
      <c r="QAU12" s="188"/>
      <c r="QAV12" s="188"/>
      <c r="QAW12" s="188"/>
      <c r="QAX12" s="188"/>
      <c r="QAY12" s="188"/>
      <c r="QAZ12" s="188"/>
      <c r="QBA12" s="188"/>
      <c r="QBB12" s="188"/>
      <c r="QBC12" s="188"/>
      <c r="QBD12" s="188"/>
      <c r="QBE12" s="188"/>
      <c r="QBF12" s="188"/>
      <c r="QBG12" s="188"/>
      <c r="QBH12" s="188"/>
      <c r="QBI12" s="188"/>
      <c r="QBJ12" s="188"/>
      <c r="QBK12" s="188"/>
      <c r="QBL12" s="188"/>
      <c r="QBM12" s="188"/>
      <c r="QBN12" s="188"/>
      <c r="QBO12" s="188"/>
      <c r="QBP12" s="188"/>
      <c r="QBQ12" s="188"/>
      <c r="QBR12" s="188"/>
      <c r="QBS12" s="188"/>
      <c r="QBT12" s="188"/>
      <c r="QBU12" s="188"/>
      <c r="QBV12" s="188"/>
      <c r="QBW12" s="188"/>
      <c r="QBX12" s="188"/>
      <c r="QBY12" s="188"/>
      <c r="QBZ12" s="188"/>
      <c r="QCA12" s="188"/>
      <c r="QCB12" s="188"/>
      <c r="QCC12" s="188"/>
      <c r="QCD12" s="188"/>
      <c r="QCE12" s="188"/>
      <c r="QCF12" s="188"/>
      <c r="QCG12" s="188"/>
      <c r="QCH12" s="188"/>
      <c r="QCI12" s="188"/>
      <c r="QCJ12" s="188"/>
      <c r="QCK12" s="188"/>
      <c r="QCL12" s="188"/>
      <c r="QCM12" s="188"/>
      <c r="QCN12" s="188"/>
      <c r="QCO12" s="188"/>
      <c r="QCP12" s="188"/>
      <c r="QCQ12" s="188"/>
      <c r="QCR12" s="188"/>
      <c r="QCS12" s="188"/>
      <c r="QCT12" s="188"/>
      <c r="QCU12" s="188"/>
      <c r="QCV12" s="188"/>
      <c r="QCW12" s="188"/>
      <c r="QCX12" s="188"/>
      <c r="QCY12" s="188"/>
      <c r="QCZ12" s="188"/>
      <c r="QDA12" s="188"/>
      <c r="QDB12" s="188"/>
      <c r="QDC12" s="188"/>
      <c r="QDD12" s="188"/>
      <c r="QDE12" s="188"/>
      <c r="QDF12" s="188"/>
      <c r="QDG12" s="188"/>
      <c r="QDH12" s="188"/>
      <c r="QDI12" s="188"/>
      <c r="QDJ12" s="188"/>
      <c r="QDK12" s="188"/>
      <c r="QDL12" s="188"/>
      <c r="QDM12" s="188"/>
      <c r="QDN12" s="188"/>
      <c r="QDO12" s="188"/>
      <c r="QDP12" s="188"/>
      <c r="QDQ12" s="188"/>
      <c r="QDR12" s="188"/>
      <c r="QDS12" s="188"/>
      <c r="QDT12" s="188"/>
      <c r="QDU12" s="188"/>
      <c r="QDV12" s="188"/>
      <c r="QDW12" s="188"/>
      <c r="QDX12" s="188"/>
      <c r="QDY12" s="188"/>
      <c r="QDZ12" s="188"/>
      <c r="QEA12" s="188"/>
      <c r="QEB12" s="188"/>
      <c r="QEC12" s="188"/>
      <c r="QED12" s="188"/>
      <c r="QEE12" s="188"/>
      <c r="QEF12" s="188"/>
      <c r="QEG12" s="188"/>
      <c r="QEH12" s="188"/>
      <c r="QEI12" s="188"/>
      <c r="QEJ12" s="188"/>
      <c r="QEK12" s="188"/>
      <c r="QEL12" s="188"/>
      <c r="QEM12" s="188"/>
      <c r="QEN12" s="188"/>
      <c r="QEO12" s="188"/>
      <c r="QEP12" s="188"/>
      <c r="QEQ12" s="188"/>
      <c r="QER12" s="188"/>
      <c r="QES12" s="188"/>
      <c r="QET12" s="188"/>
      <c r="QEU12" s="188"/>
      <c r="QEV12" s="188"/>
      <c r="QEW12" s="188"/>
      <c r="QEX12" s="188"/>
      <c r="QEY12" s="188"/>
      <c r="QEZ12" s="188"/>
      <c r="QFA12" s="188"/>
      <c r="QFB12" s="188"/>
      <c r="QFC12" s="188"/>
      <c r="QFD12" s="188"/>
      <c r="QFE12" s="188"/>
      <c r="QFF12" s="188"/>
      <c r="QFG12" s="188"/>
      <c r="QFH12" s="188"/>
      <c r="QFI12" s="188"/>
      <c r="QFJ12" s="188"/>
      <c r="QFK12" s="188"/>
      <c r="QFL12" s="188"/>
      <c r="QFM12" s="188"/>
      <c r="QFN12" s="188"/>
      <c r="QFO12" s="188"/>
      <c r="QFP12" s="188"/>
      <c r="QFQ12" s="188"/>
      <c r="QFR12" s="188"/>
      <c r="QFS12" s="188"/>
      <c r="QFT12" s="188"/>
      <c r="QFU12" s="188"/>
      <c r="QFV12" s="188"/>
      <c r="QFW12" s="188"/>
      <c r="QFX12" s="188"/>
      <c r="QFY12" s="188"/>
      <c r="QFZ12" s="188"/>
      <c r="QGA12" s="188"/>
      <c r="QGB12" s="188"/>
      <c r="QGC12" s="188"/>
      <c r="QGD12" s="188"/>
      <c r="QGE12" s="188"/>
      <c r="QGF12" s="188"/>
      <c r="QGG12" s="188"/>
      <c r="QGH12" s="188"/>
      <c r="QGI12" s="188"/>
      <c r="QGJ12" s="188"/>
      <c r="QGK12" s="188"/>
      <c r="QGL12" s="188"/>
      <c r="QGM12" s="188"/>
      <c r="QGN12" s="188"/>
      <c r="QGO12" s="188"/>
      <c r="QGP12" s="188"/>
      <c r="QGQ12" s="188"/>
      <c r="QGR12" s="188"/>
      <c r="QGS12" s="188"/>
      <c r="QGT12" s="188"/>
      <c r="QGU12" s="188"/>
      <c r="QGV12" s="188"/>
      <c r="QGW12" s="188"/>
      <c r="QGX12" s="188"/>
      <c r="QGY12" s="188"/>
      <c r="QGZ12" s="188"/>
      <c r="QHA12" s="188"/>
      <c r="QHB12" s="188"/>
      <c r="QHC12" s="188"/>
      <c r="QHD12" s="188"/>
      <c r="QHE12" s="188"/>
      <c r="QHF12" s="188"/>
      <c r="QHG12" s="188"/>
      <c r="QHH12" s="188"/>
      <c r="QHI12" s="188"/>
      <c r="QHJ12" s="188"/>
      <c r="QHK12" s="188"/>
      <c r="QHL12" s="188"/>
      <c r="QHM12" s="188"/>
      <c r="QHN12" s="188"/>
      <c r="QHO12" s="188"/>
      <c r="QHP12" s="188"/>
      <c r="QHQ12" s="188"/>
      <c r="QHR12" s="188"/>
      <c r="QHS12" s="188"/>
      <c r="QHT12" s="188"/>
      <c r="QHU12" s="188"/>
      <c r="QHV12" s="188"/>
      <c r="QHW12" s="188"/>
      <c r="QHX12" s="188"/>
      <c r="QHY12" s="188"/>
      <c r="QHZ12" s="188"/>
      <c r="QIA12" s="188"/>
      <c r="QIB12" s="188"/>
      <c r="QIC12" s="188"/>
      <c r="QID12" s="188"/>
      <c r="QIE12" s="188"/>
      <c r="QIF12" s="188"/>
      <c r="QIG12" s="188"/>
      <c r="QIH12" s="188"/>
      <c r="QII12" s="188"/>
      <c r="QIJ12" s="188"/>
      <c r="QIK12" s="188"/>
      <c r="QIL12" s="188"/>
      <c r="QIM12" s="188"/>
      <c r="QIN12" s="188"/>
      <c r="QIO12" s="188"/>
      <c r="QIP12" s="188"/>
      <c r="QIQ12" s="188"/>
      <c r="QIR12" s="188"/>
      <c r="QIS12" s="188"/>
      <c r="QIT12" s="188"/>
      <c r="QIU12" s="188"/>
      <c r="QIV12" s="188"/>
      <c r="QIW12" s="188"/>
      <c r="QIX12" s="188"/>
      <c r="QIY12" s="188"/>
      <c r="QIZ12" s="188"/>
      <c r="QJA12" s="188"/>
      <c r="QJB12" s="188"/>
      <c r="QJC12" s="188"/>
      <c r="QJD12" s="188"/>
      <c r="QJE12" s="188"/>
      <c r="QJF12" s="188"/>
      <c r="QJG12" s="188"/>
      <c r="QJH12" s="188"/>
      <c r="QJI12" s="188"/>
      <c r="QJJ12" s="188"/>
      <c r="QJK12" s="188"/>
      <c r="QJL12" s="188"/>
      <c r="QJM12" s="188"/>
      <c r="QJN12" s="188"/>
      <c r="QJO12" s="188"/>
      <c r="QJP12" s="188"/>
      <c r="QJQ12" s="188"/>
      <c r="QJR12" s="188"/>
      <c r="QJS12" s="188"/>
      <c r="QJT12" s="188"/>
      <c r="QJU12" s="188"/>
      <c r="QJV12" s="188"/>
      <c r="QJW12" s="188"/>
      <c r="QJX12" s="188"/>
      <c r="QJY12" s="188"/>
      <c r="QJZ12" s="188"/>
      <c r="QKA12" s="188"/>
      <c r="QKB12" s="188"/>
      <c r="QKC12" s="188"/>
      <c r="QKD12" s="188"/>
      <c r="QKE12" s="188"/>
      <c r="QKF12" s="188"/>
      <c r="QKG12" s="188"/>
      <c r="QKH12" s="188"/>
      <c r="QKI12" s="188"/>
      <c r="QKJ12" s="188"/>
      <c r="QKK12" s="188"/>
      <c r="QKL12" s="188"/>
      <c r="QKM12" s="188"/>
      <c r="QKN12" s="188"/>
      <c r="QKO12" s="188"/>
      <c r="QKP12" s="188"/>
      <c r="QKQ12" s="188"/>
      <c r="QKR12" s="188"/>
      <c r="QKS12" s="188"/>
      <c r="QKT12" s="188"/>
      <c r="QKU12" s="188"/>
      <c r="QKV12" s="188"/>
      <c r="QKW12" s="188"/>
      <c r="QKX12" s="188"/>
      <c r="QKY12" s="188"/>
      <c r="QKZ12" s="188"/>
      <c r="QLA12" s="188"/>
      <c r="QLB12" s="188"/>
      <c r="QLC12" s="188"/>
      <c r="QLD12" s="188"/>
      <c r="QLE12" s="188"/>
      <c r="QLF12" s="188"/>
      <c r="QLG12" s="188"/>
      <c r="QLH12" s="188"/>
      <c r="QLI12" s="188"/>
      <c r="QLJ12" s="188"/>
      <c r="QLK12" s="188"/>
      <c r="QLL12" s="188"/>
      <c r="QLM12" s="188"/>
      <c r="QLN12" s="188"/>
      <c r="QLO12" s="188"/>
      <c r="QLP12" s="188"/>
      <c r="QLQ12" s="188"/>
      <c r="QLR12" s="188"/>
      <c r="QLS12" s="188"/>
      <c r="QLT12" s="188"/>
      <c r="QLU12" s="188"/>
      <c r="QLV12" s="188"/>
      <c r="QLW12" s="188"/>
      <c r="QLX12" s="188"/>
      <c r="QLY12" s="188"/>
      <c r="QLZ12" s="188"/>
      <c r="QMA12" s="188"/>
      <c r="QMB12" s="188"/>
      <c r="QMC12" s="188"/>
      <c r="QMD12" s="188"/>
      <c r="QME12" s="188"/>
      <c r="QMF12" s="188"/>
      <c r="QMG12" s="188"/>
      <c r="QMH12" s="188"/>
      <c r="QMI12" s="188"/>
      <c r="QMJ12" s="188"/>
      <c r="QMK12" s="188"/>
      <c r="QML12" s="188"/>
      <c r="QMM12" s="188"/>
      <c r="QMN12" s="188"/>
      <c r="QMO12" s="188"/>
      <c r="QMP12" s="188"/>
      <c r="QMQ12" s="188"/>
      <c r="QMR12" s="188"/>
      <c r="QMS12" s="188"/>
      <c r="QMT12" s="188"/>
      <c r="QMU12" s="188"/>
      <c r="QMV12" s="188"/>
      <c r="QMW12" s="188"/>
      <c r="QMX12" s="188"/>
      <c r="QMY12" s="188"/>
      <c r="QMZ12" s="188"/>
      <c r="QNA12" s="188"/>
      <c r="QNB12" s="188"/>
      <c r="QNC12" s="188"/>
      <c r="QND12" s="188"/>
      <c r="QNE12" s="188"/>
      <c r="QNF12" s="188"/>
      <c r="QNG12" s="188"/>
      <c r="QNH12" s="188"/>
      <c r="QNI12" s="188"/>
      <c r="QNJ12" s="188"/>
      <c r="QNK12" s="188"/>
      <c r="QNL12" s="188"/>
      <c r="QNM12" s="188"/>
      <c r="QNN12" s="188"/>
      <c r="QNO12" s="188"/>
      <c r="QNP12" s="188"/>
      <c r="QNQ12" s="188"/>
      <c r="QNR12" s="188"/>
      <c r="QNS12" s="188"/>
      <c r="QNT12" s="188"/>
      <c r="QNU12" s="188"/>
      <c r="QNV12" s="188"/>
      <c r="QNW12" s="188"/>
      <c r="QNX12" s="188"/>
      <c r="QNY12" s="188"/>
      <c r="QNZ12" s="188"/>
      <c r="QOA12" s="188"/>
      <c r="QOB12" s="188"/>
      <c r="QOC12" s="188"/>
      <c r="QOD12" s="188"/>
      <c r="QOE12" s="188"/>
      <c r="QOF12" s="188"/>
      <c r="QOG12" s="188"/>
      <c r="QOH12" s="188"/>
      <c r="QOI12" s="188"/>
      <c r="QOJ12" s="188"/>
      <c r="QOK12" s="188"/>
      <c r="QOL12" s="188"/>
      <c r="QOM12" s="188"/>
      <c r="QON12" s="188"/>
      <c r="QOO12" s="188"/>
      <c r="QOP12" s="188"/>
      <c r="QOQ12" s="188"/>
      <c r="QOR12" s="188"/>
      <c r="QOS12" s="188"/>
      <c r="QOT12" s="188"/>
      <c r="QOU12" s="188"/>
      <c r="QOV12" s="188"/>
      <c r="QOW12" s="188"/>
      <c r="QOX12" s="188"/>
      <c r="QOY12" s="188"/>
      <c r="QOZ12" s="188"/>
      <c r="QPA12" s="188"/>
      <c r="QPB12" s="188"/>
      <c r="QPC12" s="188"/>
      <c r="QPD12" s="188"/>
      <c r="QPE12" s="188"/>
      <c r="QPF12" s="188"/>
      <c r="QPG12" s="188"/>
      <c r="QPH12" s="188"/>
      <c r="QPI12" s="188"/>
      <c r="QPJ12" s="188"/>
      <c r="QPK12" s="188"/>
      <c r="QPL12" s="188"/>
      <c r="QPM12" s="188"/>
      <c r="QPN12" s="188"/>
      <c r="QPO12" s="188"/>
      <c r="QPP12" s="188"/>
      <c r="QPQ12" s="188"/>
      <c r="QPR12" s="188"/>
      <c r="QPS12" s="188"/>
      <c r="QPT12" s="188"/>
      <c r="QPU12" s="188"/>
      <c r="QPV12" s="188"/>
      <c r="QPW12" s="188"/>
      <c r="QPX12" s="188"/>
      <c r="QPY12" s="188"/>
      <c r="QPZ12" s="188"/>
      <c r="QQA12" s="188"/>
      <c r="QQB12" s="188"/>
      <c r="QQC12" s="188"/>
      <c r="QQD12" s="188"/>
      <c r="QQE12" s="188"/>
      <c r="QQF12" s="188"/>
      <c r="QQG12" s="188"/>
      <c r="QQH12" s="188"/>
      <c r="QQI12" s="188"/>
      <c r="QQJ12" s="188"/>
      <c r="QQK12" s="188"/>
      <c r="QQL12" s="188"/>
      <c r="QQM12" s="188"/>
      <c r="QQN12" s="188"/>
      <c r="QQO12" s="188"/>
      <c r="QQP12" s="188"/>
      <c r="QQQ12" s="188"/>
      <c r="QQR12" s="188"/>
      <c r="QQS12" s="188"/>
      <c r="QQT12" s="188"/>
      <c r="QQU12" s="188"/>
      <c r="QQV12" s="188"/>
      <c r="QQW12" s="188"/>
      <c r="QQX12" s="188"/>
      <c r="QQY12" s="188"/>
      <c r="QQZ12" s="188"/>
      <c r="QRA12" s="188"/>
      <c r="QRB12" s="188"/>
      <c r="QRC12" s="188"/>
      <c r="QRD12" s="188"/>
      <c r="QRE12" s="188"/>
      <c r="QRF12" s="188"/>
      <c r="QRG12" s="188"/>
      <c r="QRH12" s="188"/>
      <c r="QRI12" s="188"/>
      <c r="QRJ12" s="188"/>
      <c r="QRK12" s="188"/>
      <c r="QRL12" s="188"/>
      <c r="QRM12" s="188"/>
      <c r="QRN12" s="188"/>
      <c r="QRO12" s="188"/>
      <c r="QRP12" s="188"/>
      <c r="QRQ12" s="188"/>
      <c r="QRR12" s="188"/>
      <c r="QRS12" s="188"/>
      <c r="QRT12" s="188"/>
      <c r="QRU12" s="188"/>
      <c r="QRV12" s="188"/>
      <c r="QRW12" s="188"/>
      <c r="QRX12" s="188"/>
      <c r="QRY12" s="188"/>
      <c r="QRZ12" s="188"/>
      <c r="QSA12" s="188"/>
      <c r="QSB12" s="188"/>
      <c r="QSC12" s="188"/>
      <c r="QSD12" s="188"/>
      <c r="QSE12" s="188"/>
      <c r="QSF12" s="188"/>
      <c r="QSG12" s="188"/>
      <c r="QSH12" s="188"/>
      <c r="QSI12" s="188"/>
      <c r="QSJ12" s="188"/>
      <c r="QSK12" s="188"/>
      <c r="QSL12" s="188"/>
      <c r="QSM12" s="188"/>
      <c r="QSN12" s="188"/>
      <c r="QSO12" s="188"/>
      <c r="QSP12" s="188"/>
      <c r="QSQ12" s="188"/>
      <c r="QSR12" s="188"/>
      <c r="QSS12" s="188"/>
      <c r="QST12" s="188"/>
      <c r="QSU12" s="188"/>
      <c r="QSV12" s="188"/>
      <c r="QSW12" s="188"/>
      <c r="QSX12" s="188"/>
      <c r="QSY12" s="188"/>
      <c r="QSZ12" s="188"/>
      <c r="QTA12" s="188"/>
      <c r="QTB12" s="188"/>
      <c r="QTC12" s="188"/>
      <c r="QTD12" s="188"/>
      <c r="QTE12" s="188"/>
      <c r="QTF12" s="188"/>
      <c r="QTG12" s="188"/>
      <c r="QTH12" s="188"/>
      <c r="QTI12" s="188"/>
      <c r="QTJ12" s="188"/>
      <c r="QTK12" s="188"/>
      <c r="QTL12" s="188"/>
      <c r="QTM12" s="188"/>
      <c r="QTN12" s="188"/>
      <c r="QTO12" s="188"/>
      <c r="QTP12" s="188"/>
      <c r="QTQ12" s="188"/>
      <c r="QTR12" s="188"/>
      <c r="QTS12" s="188"/>
      <c r="QTT12" s="188"/>
      <c r="QTU12" s="188"/>
      <c r="QTV12" s="188"/>
      <c r="QTW12" s="188"/>
      <c r="QTX12" s="188"/>
      <c r="QTY12" s="188"/>
      <c r="QTZ12" s="188"/>
      <c r="QUA12" s="188"/>
      <c r="QUB12" s="188"/>
      <c r="QUC12" s="188"/>
      <c r="QUD12" s="188"/>
      <c r="QUE12" s="188"/>
      <c r="QUF12" s="188"/>
      <c r="QUG12" s="188"/>
      <c r="QUH12" s="188"/>
      <c r="QUI12" s="188"/>
      <c r="QUJ12" s="188"/>
      <c r="QUK12" s="188"/>
      <c r="QUL12" s="188"/>
      <c r="QUM12" s="188"/>
      <c r="QUN12" s="188"/>
      <c r="QUO12" s="188"/>
      <c r="QUP12" s="188"/>
      <c r="QUQ12" s="188"/>
      <c r="QUR12" s="188"/>
      <c r="QUS12" s="188"/>
      <c r="QUT12" s="188"/>
      <c r="QUU12" s="188"/>
      <c r="QUV12" s="188"/>
      <c r="QUW12" s="188"/>
      <c r="QUX12" s="188"/>
      <c r="QUY12" s="188"/>
      <c r="QUZ12" s="188"/>
      <c r="QVA12" s="188"/>
      <c r="QVB12" s="188"/>
      <c r="QVC12" s="188"/>
      <c r="QVD12" s="188"/>
      <c r="QVE12" s="188"/>
      <c r="QVF12" s="188"/>
      <c r="QVG12" s="188"/>
      <c r="QVH12" s="188"/>
      <c r="QVI12" s="188"/>
      <c r="QVJ12" s="188"/>
      <c r="QVK12" s="188"/>
      <c r="QVL12" s="188"/>
      <c r="QVM12" s="188"/>
      <c r="QVN12" s="188"/>
      <c r="QVO12" s="188"/>
      <c r="QVP12" s="188"/>
      <c r="QVQ12" s="188"/>
      <c r="QVR12" s="188"/>
      <c r="QVS12" s="188"/>
      <c r="QVT12" s="188"/>
      <c r="QVU12" s="188"/>
      <c r="QVV12" s="188"/>
      <c r="QVW12" s="188"/>
      <c r="QVX12" s="188"/>
      <c r="QVY12" s="188"/>
      <c r="QVZ12" s="188"/>
      <c r="QWA12" s="188"/>
      <c r="QWB12" s="188"/>
      <c r="QWC12" s="188"/>
      <c r="QWD12" s="188"/>
      <c r="QWE12" s="188"/>
      <c r="QWF12" s="188"/>
      <c r="QWG12" s="188"/>
      <c r="QWH12" s="188"/>
      <c r="QWI12" s="188"/>
      <c r="QWJ12" s="188"/>
      <c r="QWK12" s="188"/>
      <c r="QWL12" s="188"/>
      <c r="QWM12" s="188"/>
      <c r="QWN12" s="188"/>
      <c r="QWO12" s="188"/>
      <c r="QWP12" s="188"/>
      <c r="QWQ12" s="188"/>
      <c r="QWR12" s="188"/>
      <c r="QWS12" s="188"/>
      <c r="QWT12" s="188"/>
      <c r="QWU12" s="188"/>
      <c r="QWV12" s="188"/>
      <c r="QWW12" s="188"/>
      <c r="QWX12" s="188"/>
      <c r="QWY12" s="188"/>
      <c r="QWZ12" s="188"/>
      <c r="QXA12" s="188"/>
      <c r="QXB12" s="188"/>
      <c r="QXC12" s="188"/>
      <c r="QXD12" s="188"/>
      <c r="QXE12" s="188"/>
      <c r="QXF12" s="188"/>
      <c r="QXG12" s="188"/>
      <c r="QXH12" s="188"/>
      <c r="QXI12" s="188"/>
      <c r="QXJ12" s="188"/>
      <c r="QXK12" s="188"/>
      <c r="QXL12" s="188"/>
      <c r="QXM12" s="188"/>
      <c r="QXN12" s="188"/>
      <c r="QXO12" s="188"/>
      <c r="QXP12" s="188"/>
      <c r="QXQ12" s="188"/>
      <c r="QXR12" s="188"/>
      <c r="QXS12" s="188"/>
      <c r="QXT12" s="188"/>
      <c r="QXU12" s="188"/>
      <c r="QXV12" s="188"/>
      <c r="QXW12" s="188"/>
      <c r="QXX12" s="188"/>
      <c r="QXY12" s="188"/>
      <c r="QXZ12" s="188"/>
      <c r="QYA12" s="188"/>
      <c r="QYB12" s="188"/>
      <c r="QYC12" s="188"/>
      <c r="QYD12" s="188"/>
      <c r="QYE12" s="188"/>
      <c r="QYF12" s="188"/>
      <c r="QYG12" s="188"/>
      <c r="QYH12" s="188"/>
      <c r="QYI12" s="188"/>
      <c r="QYJ12" s="188"/>
      <c r="QYK12" s="188"/>
      <c r="QYL12" s="188"/>
      <c r="QYM12" s="188"/>
      <c r="QYN12" s="188"/>
      <c r="QYO12" s="188"/>
      <c r="QYP12" s="188"/>
      <c r="QYQ12" s="188"/>
      <c r="QYR12" s="188"/>
      <c r="QYS12" s="188"/>
      <c r="QYT12" s="188"/>
      <c r="QYU12" s="188"/>
      <c r="QYV12" s="188"/>
      <c r="QYW12" s="188"/>
      <c r="QYX12" s="188"/>
      <c r="QYY12" s="188"/>
      <c r="QYZ12" s="188"/>
      <c r="QZA12" s="188"/>
      <c r="QZB12" s="188"/>
      <c r="QZC12" s="188"/>
      <c r="QZD12" s="188"/>
      <c r="QZE12" s="188"/>
      <c r="QZF12" s="188"/>
      <c r="QZG12" s="188"/>
      <c r="QZH12" s="188"/>
      <c r="QZI12" s="188"/>
      <c r="QZJ12" s="188"/>
      <c r="QZK12" s="188"/>
      <c r="QZL12" s="188"/>
      <c r="QZM12" s="188"/>
      <c r="QZN12" s="188"/>
      <c r="QZO12" s="188"/>
      <c r="QZP12" s="188"/>
      <c r="QZQ12" s="188"/>
      <c r="QZR12" s="188"/>
      <c r="QZS12" s="188"/>
      <c r="QZT12" s="188"/>
      <c r="QZU12" s="188"/>
      <c r="QZV12" s="188"/>
      <c r="QZW12" s="188"/>
      <c r="QZX12" s="188"/>
      <c r="QZY12" s="188"/>
      <c r="QZZ12" s="188"/>
      <c r="RAA12" s="188"/>
      <c r="RAB12" s="188"/>
      <c r="RAC12" s="188"/>
      <c r="RAD12" s="188"/>
      <c r="RAE12" s="188"/>
      <c r="RAF12" s="188"/>
      <c r="RAG12" s="188"/>
      <c r="RAH12" s="188"/>
      <c r="RAI12" s="188"/>
      <c r="RAJ12" s="188"/>
      <c r="RAK12" s="188"/>
      <c r="RAL12" s="188"/>
      <c r="RAM12" s="188"/>
      <c r="RAN12" s="188"/>
      <c r="RAO12" s="188"/>
      <c r="RAP12" s="188"/>
      <c r="RAQ12" s="188"/>
      <c r="RAR12" s="188"/>
      <c r="RAS12" s="188"/>
      <c r="RAT12" s="188"/>
      <c r="RAU12" s="188"/>
      <c r="RAV12" s="188"/>
      <c r="RAW12" s="188"/>
      <c r="RAX12" s="188"/>
      <c r="RAY12" s="188"/>
      <c r="RAZ12" s="188"/>
      <c r="RBA12" s="188"/>
      <c r="RBB12" s="188"/>
      <c r="RBC12" s="188"/>
      <c r="RBD12" s="188"/>
      <c r="RBE12" s="188"/>
      <c r="RBF12" s="188"/>
      <c r="RBG12" s="188"/>
      <c r="RBH12" s="188"/>
      <c r="RBI12" s="188"/>
      <c r="RBJ12" s="188"/>
      <c r="RBK12" s="188"/>
      <c r="RBL12" s="188"/>
      <c r="RBM12" s="188"/>
      <c r="RBN12" s="188"/>
      <c r="RBO12" s="188"/>
      <c r="RBP12" s="188"/>
      <c r="RBQ12" s="188"/>
      <c r="RBR12" s="188"/>
      <c r="RBS12" s="188"/>
      <c r="RBT12" s="188"/>
      <c r="RBU12" s="188"/>
      <c r="RBV12" s="188"/>
      <c r="RBW12" s="188"/>
      <c r="RBX12" s="188"/>
      <c r="RBY12" s="188"/>
      <c r="RBZ12" s="188"/>
      <c r="RCA12" s="188"/>
      <c r="RCB12" s="188"/>
      <c r="RCC12" s="188"/>
      <c r="RCD12" s="188"/>
      <c r="RCE12" s="188"/>
      <c r="RCF12" s="188"/>
      <c r="RCG12" s="188"/>
      <c r="RCH12" s="188"/>
      <c r="RCI12" s="188"/>
      <c r="RCJ12" s="188"/>
      <c r="RCK12" s="188"/>
      <c r="RCL12" s="188"/>
      <c r="RCM12" s="188"/>
      <c r="RCN12" s="188"/>
      <c r="RCO12" s="188"/>
      <c r="RCP12" s="188"/>
      <c r="RCQ12" s="188"/>
      <c r="RCR12" s="188"/>
      <c r="RCS12" s="188"/>
      <c r="RCT12" s="188"/>
      <c r="RCU12" s="188"/>
      <c r="RCV12" s="188"/>
      <c r="RCW12" s="188"/>
      <c r="RCX12" s="188"/>
      <c r="RCY12" s="188"/>
      <c r="RCZ12" s="188"/>
      <c r="RDA12" s="188"/>
      <c r="RDB12" s="188"/>
      <c r="RDC12" s="188"/>
      <c r="RDD12" s="188"/>
      <c r="RDE12" s="188"/>
      <c r="RDF12" s="188"/>
      <c r="RDG12" s="188"/>
      <c r="RDH12" s="188"/>
      <c r="RDI12" s="188"/>
      <c r="RDJ12" s="188"/>
      <c r="RDK12" s="188"/>
      <c r="RDL12" s="188"/>
      <c r="RDM12" s="188"/>
      <c r="RDN12" s="188"/>
      <c r="RDO12" s="188"/>
      <c r="RDP12" s="188"/>
      <c r="RDQ12" s="188"/>
      <c r="RDR12" s="188"/>
      <c r="RDS12" s="188"/>
      <c r="RDT12" s="188"/>
      <c r="RDU12" s="188"/>
      <c r="RDV12" s="188"/>
      <c r="RDW12" s="188"/>
      <c r="RDX12" s="188"/>
      <c r="RDY12" s="188"/>
      <c r="RDZ12" s="188"/>
      <c r="REA12" s="188"/>
      <c r="REB12" s="188"/>
      <c r="REC12" s="188"/>
      <c r="RED12" s="188"/>
      <c r="REE12" s="188"/>
      <c r="REF12" s="188"/>
      <c r="REG12" s="188"/>
      <c r="REH12" s="188"/>
      <c r="REI12" s="188"/>
      <c r="REJ12" s="188"/>
      <c r="REK12" s="188"/>
      <c r="REL12" s="188"/>
      <c r="REM12" s="188"/>
      <c r="REN12" s="188"/>
      <c r="REO12" s="188"/>
      <c r="REP12" s="188"/>
      <c r="REQ12" s="188"/>
      <c r="RER12" s="188"/>
      <c r="RES12" s="188"/>
      <c r="RET12" s="188"/>
      <c r="REU12" s="188"/>
      <c r="REV12" s="188"/>
      <c r="REW12" s="188"/>
      <c r="REX12" s="188"/>
      <c r="REY12" s="188"/>
      <c r="REZ12" s="188"/>
      <c r="RFA12" s="188"/>
      <c r="RFB12" s="188"/>
      <c r="RFC12" s="188"/>
      <c r="RFD12" s="188"/>
      <c r="RFE12" s="188"/>
      <c r="RFF12" s="188"/>
      <c r="RFG12" s="188"/>
      <c r="RFH12" s="188"/>
      <c r="RFI12" s="188"/>
      <c r="RFJ12" s="188"/>
      <c r="RFK12" s="188"/>
      <c r="RFL12" s="188"/>
      <c r="RFM12" s="188"/>
      <c r="RFN12" s="188"/>
      <c r="RFO12" s="188"/>
      <c r="RFP12" s="188"/>
      <c r="RFQ12" s="188"/>
      <c r="RFR12" s="188"/>
      <c r="RFS12" s="188"/>
      <c r="RFT12" s="188"/>
      <c r="RFU12" s="188"/>
      <c r="RFV12" s="188"/>
      <c r="RFW12" s="188"/>
      <c r="RFX12" s="188"/>
      <c r="RFY12" s="188"/>
      <c r="RFZ12" s="188"/>
      <c r="RGA12" s="188"/>
      <c r="RGB12" s="188"/>
      <c r="RGC12" s="188"/>
      <c r="RGD12" s="188"/>
      <c r="RGE12" s="188"/>
      <c r="RGF12" s="188"/>
      <c r="RGG12" s="188"/>
      <c r="RGH12" s="188"/>
      <c r="RGI12" s="188"/>
      <c r="RGJ12" s="188"/>
      <c r="RGK12" s="188"/>
      <c r="RGL12" s="188"/>
      <c r="RGM12" s="188"/>
      <c r="RGN12" s="188"/>
      <c r="RGO12" s="188"/>
      <c r="RGP12" s="188"/>
      <c r="RGQ12" s="188"/>
      <c r="RGR12" s="188"/>
      <c r="RGS12" s="188"/>
      <c r="RGT12" s="188"/>
      <c r="RGU12" s="188"/>
      <c r="RGV12" s="188"/>
      <c r="RGW12" s="188"/>
      <c r="RGX12" s="188"/>
      <c r="RGY12" s="188"/>
      <c r="RGZ12" s="188"/>
      <c r="RHA12" s="188"/>
      <c r="RHB12" s="188"/>
      <c r="RHC12" s="188"/>
      <c r="RHD12" s="188"/>
      <c r="RHE12" s="188"/>
      <c r="RHF12" s="188"/>
      <c r="RHG12" s="188"/>
      <c r="RHH12" s="188"/>
      <c r="RHI12" s="188"/>
      <c r="RHJ12" s="188"/>
      <c r="RHK12" s="188"/>
      <c r="RHL12" s="188"/>
      <c r="RHM12" s="188"/>
      <c r="RHN12" s="188"/>
      <c r="RHO12" s="188"/>
      <c r="RHP12" s="188"/>
      <c r="RHQ12" s="188"/>
      <c r="RHR12" s="188"/>
      <c r="RHS12" s="188"/>
      <c r="RHT12" s="188"/>
      <c r="RHU12" s="188"/>
      <c r="RHV12" s="188"/>
      <c r="RHW12" s="188"/>
      <c r="RHX12" s="188"/>
      <c r="RHY12" s="188"/>
      <c r="RHZ12" s="188"/>
      <c r="RIA12" s="188"/>
      <c r="RIB12" s="188"/>
      <c r="RIC12" s="188"/>
      <c r="RID12" s="188"/>
      <c r="RIE12" s="188"/>
      <c r="RIF12" s="188"/>
      <c r="RIG12" s="188"/>
      <c r="RIH12" s="188"/>
      <c r="RII12" s="188"/>
      <c r="RIJ12" s="188"/>
      <c r="RIK12" s="188"/>
      <c r="RIL12" s="188"/>
      <c r="RIM12" s="188"/>
      <c r="RIN12" s="188"/>
      <c r="RIO12" s="188"/>
      <c r="RIP12" s="188"/>
      <c r="RIQ12" s="188"/>
      <c r="RIR12" s="188"/>
      <c r="RIS12" s="188"/>
      <c r="RIT12" s="188"/>
      <c r="RIU12" s="188"/>
      <c r="RIV12" s="188"/>
      <c r="RIW12" s="188"/>
      <c r="RIX12" s="188"/>
      <c r="RIY12" s="188"/>
      <c r="RIZ12" s="188"/>
      <c r="RJA12" s="188"/>
      <c r="RJB12" s="188"/>
      <c r="RJC12" s="188"/>
      <c r="RJD12" s="188"/>
      <c r="RJE12" s="188"/>
      <c r="RJF12" s="188"/>
      <c r="RJG12" s="188"/>
      <c r="RJH12" s="188"/>
      <c r="RJI12" s="188"/>
      <c r="RJJ12" s="188"/>
      <c r="RJK12" s="188"/>
      <c r="RJL12" s="188"/>
      <c r="RJM12" s="188"/>
      <c r="RJN12" s="188"/>
      <c r="RJO12" s="188"/>
      <c r="RJP12" s="188"/>
      <c r="RJQ12" s="188"/>
      <c r="RJR12" s="188"/>
      <c r="RJS12" s="188"/>
      <c r="RJT12" s="188"/>
      <c r="RJU12" s="188"/>
      <c r="RJV12" s="188"/>
      <c r="RJW12" s="188"/>
      <c r="RJX12" s="188"/>
      <c r="RJY12" s="188"/>
      <c r="RJZ12" s="188"/>
      <c r="RKA12" s="188"/>
      <c r="RKB12" s="188"/>
      <c r="RKC12" s="188"/>
      <c r="RKD12" s="188"/>
      <c r="RKE12" s="188"/>
      <c r="RKF12" s="188"/>
      <c r="RKG12" s="188"/>
      <c r="RKH12" s="188"/>
      <c r="RKI12" s="188"/>
      <c r="RKJ12" s="188"/>
      <c r="RKK12" s="188"/>
      <c r="RKL12" s="188"/>
      <c r="RKM12" s="188"/>
      <c r="RKN12" s="188"/>
      <c r="RKO12" s="188"/>
      <c r="RKP12" s="188"/>
      <c r="RKQ12" s="188"/>
      <c r="RKR12" s="188"/>
      <c r="RKS12" s="188"/>
      <c r="RKT12" s="188"/>
      <c r="RKU12" s="188"/>
      <c r="RKV12" s="188"/>
      <c r="RKW12" s="188"/>
      <c r="RKX12" s="188"/>
      <c r="RKY12" s="188"/>
      <c r="RKZ12" s="188"/>
      <c r="RLA12" s="188"/>
      <c r="RLB12" s="188"/>
      <c r="RLC12" s="188"/>
      <c r="RLD12" s="188"/>
      <c r="RLE12" s="188"/>
      <c r="RLF12" s="188"/>
      <c r="RLG12" s="188"/>
      <c r="RLH12" s="188"/>
      <c r="RLI12" s="188"/>
      <c r="RLJ12" s="188"/>
      <c r="RLK12" s="188"/>
      <c r="RLL12" s="188"/>
      <c r="RLM12" s="188"/>
      <c r="RLN12" s="188"/>
      <c r="RLO12" s="188"/>
      <c r="RLP12" s="188"/>
      <c r="RLQ12" s="188"/>
      <c r="RLR12" s="188"/>
      <c r="RLS12" s="188"/>
      <c r="RLT12" s="188"/>
      <c r="RLU12" s="188"/>
      <c r="RLV12" s="188"/>
      <c r="RLW12" s="188"/>
      <c r="RLX12" s="188"/>
      <c r="RLY12" s="188"/>
      <c r="RLZ12" s="188"/>
      <c r="RMA12" s="188"/>
      <c r="RMB12" s="188"/>
      <c r="RMC12" s="188"/>
      <c r="RMD12" s="188"/>
      <c r="RME12" s="188"/>
      <c r="RMF12" s="188"/>
      <c r="RMG12" s="188"/>
      <c r="RMH12" s="188"/>
      <c r="RMI12" s="188"/>
      <c r="RMJ12" s="188"/>
      <c r="RMK12" s="188"/>
      <c r="RML12" s="188"/>
      <c r="RMM12" s="188"/>
      <c r="RMN12" s="188"/>
      <c r="RMO12" s="188"/>
      <c r="RMP12" s="188"/>
      <c r="RMQ12" s="188"/>
      <c r="RMR12" s="188"/>
      <c r="RMS12" s="188"/>
      <c r="RMT12" s="188"/>
      <c r="RMU12" s="188"/>
      <c r="RMV12" s="188"/>
      <c r="RMW12" s="188"/>
      <c r="RMX12" s="188"/>
      <c r="RMY12" s="188"/>
      <c r="RMZ12" s="188"/>
      <c r="RNA12" s="188"/>
      <c r="RNB12" s="188"/>
      <c r="RNC12" s="188"/>
      <c r="RND12" s="188"/>
      <c r="RNE12" s="188"/>
      <c r="RNF12" s="188"/>
      <c r="RNG12" s="188"/>
      <c r="RNH12" s="188"/>
      <c r="RNI12" s="188"/>
      <c r="RNJ12" s="188"/>
      <c r="RNK12" s="188"/>
      <c r="RNL12" s="188"/>
      <c r="RNM12" s="188"/>
      <c r="RNN12" s="188"/>
      <c r="RNO12" s="188"/>
      <c r="RNP12" s="188"/>
      <c r="RNQ12" s="188"/>
      <c r="RNR12" s="188"/>
      <c r="RNS12" s="188"/>
      <c r="RNT12" s="188"/>
      <c r="RNU12" s="188"/>
      <c r="RNV12" s="188"/>
      <c r="RNW12" s="188"/>
      <c r="RNX12" s="188"/>
      <c r="RNY12" s="188"/>
      <c r="RNZ12" s="188"/>
      <c r="ROA12" s="188"/>
      <c r="ROB12" s="188"/>
      <c r="ROC12" s="188"/>
      <c r="ROD12" s="188"/>
      <c r="ROE12" s="188"/>
      <c r="ROF12" s="188"/>
      <c r="ROG12" s="188"/>
      <c r="ROH12" s="188"/>
      <c r="ROI12" s="188"/>
      <c r="ROJ12" s="188"/>
      <c r="ROK12" s="188"/>
      <c r="ROL12" s="188"/>
      <c r="ROM12" s="188"/>
      <c r="RON12" s="188"/>
      <c r="ROO12" s="188"/>
      <c r="ROP12" s="188"/>
      <c r="ROQ12" s="188"/>
      <c r="ROR12" s="188"/>
      <c r="ROS12" s="188"/>
      <c r="ROT12" s="188"/>
      <c r="ROU12" s="188"/>
      <c r="ROV12" s="188"/>
      <c r="ROW12" s="188"/>
      <c r="ROX12" s="188"/>
      <c r="ROY12" s="188"/>
      <c r="ROZ12" s="188"/>
      <c r="RPA12" s="188"/>
      <c r="RPB12" s="188"/>
      <c r="RPC12" s="188"/>
      <c r="RPD12" s="188"/>
      <c r="RPE12" s="188"/>
      <c r="RPF12" s="188"/>
      <c r="RPG12" s="188"/>
      <c r="RPH12" s="188"/>
      <c r="RPI12" s="188"/>
      <c r="RPJ12" s="188"/>
      <c r="RPK12" s="188"/>
      <c r="RPL12" s="188"/>
      <c r="RPM12" s="188"/>
      <c r="RPN12" s="188"/>
      <c r="RPO12" s="188"/>
      <c r="RPP12" s="188"/>
      <c r="RPQ12" s="188"/>
      <c r="RPR12" s="188"/>
      <c r="RPS12" s="188"/>
      <c r="RPT12" s="188"/>
      <c r="RPU12" s="188"/>
      <c r="RPV12" s="188"/>
      <c r="RPW12" s="188"/>
      <c r="RPX12" s="188"/>
      <c r="RPY12" s="188"/>
      <c r="RPZ12" s="188"/>
      <c r="RQA12" s="188"/>
      <c r="RQB12" s="188"/>
      <c r="RQC12" s="188"/>
      <c r="RQD12" s="188"/>
      <c r="RQE12" s="188"/>
      <c r="RQF12" s="188"/>
      <c r="RQG12" s="188"/>
      <c r="RQH12" s="188"/>
      <c r="RQI12" s="188"/>
      <c r="RQJ12" s="188"/>
      <c r="RQK12" s="188"/>
      <c r="RQL12" s="188"/>
      <c r="RQM12" s="188"/>
      <c r="RQN12" s="188"/>
      <c r="RQO12" s="188"/>
      <c r="RQP12" s="188"/>
      <c r="RQQ12" s="188"/>
      <c r="RQR12" s="188"/>
      <c r="RQS12" s="188"/>
      <c r="RQT12" s="188"/>
      <c r="RQU12" s="188"/>
      <c r="RQV12" s="188"/>
      <c r="RQW12" s="188"/>
      <c r="RQX12" s="188"/>
      <c r="RQY12" s="188"/>
      <c r="RQZ12" s="188"/>
      <c r="RRA12" s="188"/>
      <c r="RRB12" s="188"/>
      <c r="RRC12" s="188"/>
      <c r="RRD12" s="188"/>
      <c r="RRE12" s="188"/>
      <c r="RRF12" s="188"/>
      <c r="RRG12" s="188"/>
      <c r="RRH12" s="188"/>
      <c r="RRI12" s="188"/>
      <c r="RRJ12" s="188"/>
      <c r="RRK12" s="188"/>
      <c r="RRL12" s="188"/>
      <c r="RRM12" s="188"/>
      <c r="RRN12" s="188"/>
      <c r="RRO12" s="188"/>
      <c r="RRP12" s="188"/>
      <c r="RRQ12" s="188"/>
      <c r="RRR12" s="188"/>
      <c r="RRS12" s="188"/>
      <c r="RRT12" s="188"/>
      <c r="RRU12" s="188"/>
      <c r="RRV12" s="188"/>
      <c r="RRW12" s="188"/>
      <c r="RRX12" s="188"/>
      <c r="RRY12" s="188"/>
      <c r="RRZ12" s="188"/>
      <c r="RSA12" s="188"/>
      <c r="RSB12" s="188"/>
      <c r="RSC12" s="188"/>
      <c r="RSD12" s="188"/>
      <c r="RSE12" s="188"/>
      <c r="RSF12" s="188"/>
      <c r="RSG12" s="188"/>
      <c r="RSH12" s="188"/>
      <c r="RSI12" s="188"/>
      <c r="RSJ12" s="188"/>
      <c r="RSK12" s="188"/>
      <c r="RSL12" s="188"/>
      <c r="RSM12" s="188"/>
      <c r="RSN12" s="188"/>
      <c r="RSO12" s="188"/>
      <c r="RSP12" s="188"/>
      <c r="RSQ12" s="188"/>
      <c r="RSR12" s="188"/>
      <c r="RSS12" s="188"/>
      <c r="RST12" s="188"/>
      <c r="RSU12" s="188"/>
      <c r="RSV12" s="188"/>
      <c r="RSW12" s="188"/>
      <c r="RSX12" s="188"/>
      <c r="RSY12" s="188"/>
      <c r="RSZ12" s="188"/>
      <c r="RTA12" s="188"/>
      <c r="RTB12" s="188"/>
      <c r="RTC12" s="188"/>
      <c r="RTD12" s="188"/>
      <c r="RTE12" s="188"/>
      <c r="RTF12" s="188"/>
      <c r="RTG12" s="188"/>
      <c r="RTH12" s="188"/>
      <c r="RTI12" s="188"/>
      <c r="RTJ12" s="188"/>
      <c r="RTK12" s="188"/>
      <c r="RTL12" s="188"/>
      <c r="RTM12" s="188"/>
      <c r="RTN12" s="188"/>
      <c r="RTO12" s="188"/>
      <c r="RTP12" s="188"/>
      <c r="RTQ12" s="188"/>
      <c r="RTR12" s="188"/>
      <c r="RTS12" s="188"/>
      <c r="RTT12" s="188"/>
      <c r="RTU12" s="188"/>
      <c r="RTV12" s="188"/>
      <c r="RTW12" s="188"/>
      <c r="RTX12" s="188"/>
      <c r="RTY12" s="188"/>
      <c r="RTZ12" s="188"/>
      <c r="RUA12" s="188"/>
      <c r="RUB12" s="188"/>
      <c r="RUC12" s="188"/>
      <c r="RUD12" s="188"/>
      <c r="RUE12" s="188"/>
      <c r="RUF12" s="188"/>
      <c r="RUG12" s="188"/>
      <c r="RUH12" s="188"/>
      <c r="RUI12" s="188"/>
      <c r="RUJ12" s="188"/>
      <c r="RUK12" s="188"/>
      <c r="RUL12" s="188"/>
      <c r="RUM12" s="188"/>
      <c r="RUN12" s="188"/>
      <c r="RUO12" s="188"/>
      <c r="RUP12" s="188"/>
      <c r="RUQ12" s="188"/>
      <c r="RUR12" s="188"/>
      <c r="RUS12" s="188"/>
      <c r="RUT12" s="188"/>
      <c r="RUU12" s="188"/>
      <c r="RUV12" s="188"/>
      <c r="RUW12" s="188"/>
      <c r="RUX12" s="188"/>
      <c r="RUY12" s="188"/>
      <c r="RUZ12" s="188"/>
      <c r="RVA12" s="188"/>
      <c r="RVB12" s="188"/>
      <c r="RVC12" s="188"/>
      <c r="RVD12" s="188"/>
      <c r="RVE12" s="188"/>
      <c r="RVF12" s="188"/>
      <c r="RVG12" s="188"/>
      <c r="RVH12" s="188"/>
      <c r="RVI12" s="188"/>
      <c r="RVJ12" s="188"/>
      <c r="RVK12" s="188"/>
      <c r="RVL12" s="188"/>
      <c r="RVM12" s="188"/>
      <c r="RVN12" s="188"/>
      <c r="RVO12" s="188"/>
      <c r="RVP12" s="188"/>
      <c r="RVQ12" s="188"/>
      <c r="RVR12" s="188"/>
      <c r="RVS12" s="188"/>
      <c r="RVT12" s="188"/>
      <c r="RVU12" s="188"/>
      <c r="RVV12" s="188"/>
      <c r="RVW12" s="188"/>
      <c r="RVX12" s="188"/>
      <c r="RVY12" s="188"/>
      <c r="RVZ12" s="188"/>
      <c r="RWA12" s="188"/>
      <c r="RWB12" s="188"/>
      <c r="RWC12" s="188"/>
      <c r="RWD12" s="188"/>
      <c r="RWE12" s="188"/>
      <c r="RWF12" s="188"/>
      <c r="RWG12" s="188"/>
      <c r="RWH12" s="188"/>
      <c r="RWI12" s="188"/>
      <c r="RWJ12" s="188"/>
      <c r="RWK12" s="188"/>
      <c r="RWL12" s="188"/>
      <c r="RWM12" s="188"/>
      <c r="RWN12" s="188"/>
      <c r="RWO12" s="188"/>
      <c r="RWP12" s="188"/>
      <c r="RWQ12" s="188"/>
      <c r="RWR12" s="188"/>
      <c r="RWS12" s="188"/>
      <c r="RWT12" s="188"/>
      <c r="RWU12" s="188"/>
      <c r="RWV12" s="188"/>
      <c r="RWW12" s="188"/>
      <c r="RWX12" s="188"/>
      <c r="RWY12" s="188"/>
      <c r="RWZ12" s="188"/>
      <c r="RXA12" s="188"/>
      <c r="RXB12" s="188"/>
      <c r="RXC12" s="188"/>
      <c r="RXD12" s="188"/>
      <c r="RXE12" s="188"/>
      <c r="RXF12" s="188"/>
      <c r="RXG12" s="188"/>
      <c r="RXH12" s="188"/>
      <c r="RXI12" s="188"/>
      <c r="RXJ12" s="188"/>
      <c r="RXK12" s="188"/>
      <c r="RXL12" s="188"/>
      <c r="RXM12" s="188"/>
      <c r="RXN12" s="188"/>
      <c r="RXO12" s="188"/>
      <c r="RXP12" s="188"/>
      <c r="RXQ12" s="188"/>
      <c r="RXR12" s="188"/>
      <c r="RXS12" s="188"/>
      <c r="RXT12" s="188"/>
      <c r="RXU12" s="188"/>
      <c r="RXV12" s="188"/>
      <c r="RXW12" s="188"/>
      <c r="RXX12" s="188"/>
      <c r="RXY12" s="188"/>
      <c r="RXZ12" s="188"/>
      <c r="RYA12" s="188"/>
      <c r="RYB12" s="188"/>
      <c r="RYC12" s="188"/>
      <c r="RYD12" s="188"/>
      <c r="RYE12" s="188"/>
      <c r="RYF12" s="188"/>
      <c r="RYG12" s="188"/>
      <c r="RYH12" s="188"/>
      <c r="RYI12" s="188"/>
      <c r="RYJ12" s="188"/>
      <c r="RYK12" s="188"/>
      <c r="RYL12" s="188"/>
      <c r="RYM12" s="188"/>
      <c r="RYN12" s="188"/>
      <c r="RYO12" s="188"/>
      <c r="RYP12" s="188"/>
      <c r="RYQ12" s="188"/>
      <c r="RYR12" s="188"/>
      <c r="RYS12" s="188"/>
      <c r="RYT12" s="188"/>
      <c r="RYU12" s="188"/>
      <c r="RYV12" s="188"/>
      <c r="RYW12" s="188"/>
      <c r="RYX12" s="188"/>
      <c r="RYY12" s="188"/>
      <c r="RYZ12" s="188"/>
      <c r="RZA12" s="188"/>
      <c r="RZB12" s="188"/>
      <c r="RZC12" s="188"/>
      <c r="RZD12" s="188"/>
      <c r="RZE12" s="188"/>
      <c r="RZF12" s="188"/>
      <c r="RZG12" s="188"/>
      <c r="RZH12" s="188"/>
      <c r="RZI12" s="188"/>
      <c r="RZJ12" s="188"/>
      <c r="RZK12" s="188"/>
      <c r="RZL12" s="188"/>
      <c r="RZM12" s="188"/>
      <c r="RZN12" s="188"/>
      <c r="RZO12" s="188"/>
      <c r="RZP12" s="188"/>
      <c r="RZQ12" s="188"/>
      <c r="RZR12" s="188"/>
      <c r="RZS12" s="188"/>
      <c r="RZT12" s="188"/>
      <c r="RZU12" s="188"/>
      <c r="RZV12" s="188"/>
      <c r="RZW12" s="188"/>
      <c r="RZX12" s="188"/>
      <c r="RZY12" s="188"/>
      <c r="RZZ12" s="188"/>
      <c r="SAA12" s="188"/>
      <c r="SAB12" s="188"/>
      <c r="SAC12" s="188"/>
      <c r="SAD12" s="188"/>
      <c r="SAE12" s="188"/>
      <c r="SAF12" s="188"/>
      <c r="SAG12" s="188"/>
      <c r="SAH12" s="188"/>
      <c r="SAI12" s="188"/>
      <c r="SAJ12" s="188"/>
      <c r="SAK12" s="188"/>
      <c r="SAL12" s="188"/>
      <c r="SAM12" s="188"/>
      <c r="SAN12" s="188"/>
      <c r="SAO12" s="188"/>
      <c r="SAP12" s="188"/>
      <c r="SAQ12" s="188"/>
      <c r="SAR12" s="188"/>
      <c r="SAS12" s="188"/>
      <c r="SAT12" s="188"/>
      <c r="SAU12" s="188"/>
      <c r="SAV12" s="188"/>
      <c r="SAW12" s="188"/>
      <c r="SAX12" s="188"/>
      <c r="SAY12" s="188"/>
      <c r="SAZ12" s="188"/>
      <c r="SBA12" s="188"/>
      <c r="SBB12" s="188"/>
      <c r="SBC12" s="188"/>
      <c r="SBD12" s="188"/>
      <c r="SBE12" s="188"/>
      <c r="SBF12" s="188"/>
      <c r="SBG12" s="188"/>
      <c r="SBH12" s="188"/>
      <c r="SBI12" s="188"/>
      <c r="SBJ12" s="188"/>
      <c r="SBK12" s="188"/>
      <c r="SBL12" s="188"/>
      <c r="SBM12" s="188"/>
      <c r="SBN12" s="188"/>
      <c r="SBO12" s="188"/>
      <c r="SBP12" s="188"/>
      <c r="SBQ12" s="188"/>
      <c r="SBR12" s="188"/>
      <c r="SBS12" s="188"/>
      <c r="SBT12" s="188"/>
      <c r="SBU12" s="188"/>
      <c r="SBV12" s="188"/>
      <c r="SBW12" s="188"/>
      <c r="SBX12" s="188"/>
      <c r="SBY12" s="188"/>
      <c r="SBZ12" s="188"/>
      <c r="SCA12" s="188"/>
      <c r="SCB12" s="188"/>
      <c r="SCC12" s="188"/>
      <c r="SCD12" s="188"/>
      <c r="SCE12" s="188"/>
      <c r="SCF12" s="188"/>
      <c r="SCG12" s="188"/>
      <c r="SCH12" s="188"/>
      <c r="SCI12" s="188"/>
      <c r="SCJ12" s="188"/>
      <c r="SCK12" s="188"/>
      <c r="SCL12" s="188"/>
      <c r="SCM12" s="188"/>
      <c r="SCN12" s="188"/>
      <c r="SCO12" s="188"/>
      <c r="SCP12" s="188"/>
      <c r="SCQ12" s="188"/>
      <c r="SCR12" s="188"/>
      <c r="SCS12" s="188"/>
      <c r="SCT12" s="188"/>
      <c r="SCU12" s="188"/>
      <c r="SCV12" s="188"/>
      <c r="SCW12" s="188"/>
      <c r="SCX12" s="188"/>
      <c r="SCY12" s="188"/>
      <c r="SCZ12" s="188"/>
      <c r="SDA12" s="188"/>
      <c r="SDB12" s="188"/>
      <c r="SDC12" s="188"/>
      <c r="SDD12" s="188"/>
      <c r="SDE12" s="188"/>
      <c r="SDF12" s="188"/>
      <c r="SDG12" s="188"/>
      <c r="SDH12" s="188"/>
      <c r="SDI12" s="188"/>
      <c r="SDJ12" s="188"/>
      <c r="SDK12" s="188"/>
      <c r="SDL12" s="188"/>
      <c r="SDM12" s="188"/>
      <c r="SDN12" s="188"/>
      <c r="SDO12" s="188"/>
      <c r="SDP12" s="188"/>
      <c r="SDQ12" s="188"/>
      <c r="SDR12" s="188"/>
      <c r="SDS12" s="188"/>
      <c r="SDT12" s="188"/>
      <c r="SDU12" s="188"/>
      <c r="SDV12" s="188"/>
      <c r="SDW12" s="188"/>
      <c r="SDX12" s="188"/>
      <c r="SDY12" s="188"/>
      <c r="SDZ12" s="188"/>
      <c r="SEA12" s="188"/>
      <c r="SEB12" s="188"/>
      <c r="SEC12" s="188"/>
      <c r="SED12" s="188"/>
      <c r="SEE12" s="188"/>
      <c r="SEF12" s="188"/>
      <c r="SEG12" s="188"/>
      <c r="SEH12" s="188"/>
      <c r="SEI12" s="188"/>
      <c r="SEJ12" s="188"/>
      <c r="SEK12" s="188"/>
      <c r="SEL12" s="188"/>
      <c r="SEM12" s="188"/>
      <c r="SEN12" s="188"/>
      <c r="SEO12" s="188"/>
      <c r="SEP12" s="188"/>
      <c r="SEQ12" s="188"/>
      <c r="SER12" s="188"/>
      <c r="SES12" s="188"/>
      <c r="SET12" s="188"/>
      <c r="SEU12" s="188"/>
      <c r="SEV12" s="188"/>
      <c r="SEW12" s="188"/>
      <c r="SEX12" s="188"/>
      <c r="SEY12" s="188"/>
      <c r="SEZ12" s="188"/>
      <c r="SFA12" s="188"/>
      <c r="SFB12" s="188"/>
      <c r="SFC12" s="188"/>
      <c r="SFD12" s="188"/>
      <c r="SFE12" s="188"/>
      <c r="SFF12" s="188"/>
      <c r="SFG12" s="188"/>
      <c r="SFH12" s="188"/>
      <c r="SFI12" s="188"/>
      <c r="SFJ12" s="188"/>
      <c r="SFK12" s="188"/>
      <c r="SFL12" s="188"/>
      <c r="SFM12" s="188"/>
      <c r="SFN12" s="188"/>
      <c r="SFO12" s="188"/>
      <c r="SFP12" s="188"/>
      <c r="SFQ12" s="188"/>
      <c r="SFR12" s="188"/>
      <c r="SFS12" s="188"/>
      <c r="SFT12" s="188"/>
      <c r="SFU12" s="188"/>
      <c r="SFV12" s="188"/>
      <c r="SFW12" s="188"/>
      <c r="SFX12" s="188"/>
      <c r="SFY12" s="188"/>
      <c r="SFZ12" s="188"/>
      <c r="SGA12" s="188"/>
      <c r="SGB12" s="188"/>
      <c r="SGC12" s="188"/>
      <c r="SGD12" s="188"/>
      <c r="SGE12" s="188"/>
      <c r="SGF12" s="188"/>
      <c r="SGG12" s="188"/>
      <c r="SGH12" s="188"/>
      <c r="SGI12" s="188"/>
      <c r="SGJ12" s="188"/>
      <c r="SGK12" s="188"/>
      <c r="SGL12" s="188"/>
      <c r="SGM12" s="188"/>
      <c r="SGN12" s="188"/>
      <c r="SGO12" s="188"/>
      <c r="SGP12" s="188"/>
      <c r="SGQ12" s="188"/>
      <c r="SGR12" s="188"/>
      <c r="SGS12" s="188"/>
      <c r="SGT12" s="188"/>
      <c r="SGU12" s="188"/>
      <c r="SGV12" s="188"/>
      <c r="SGW12" s="188"/>
      <c r="SGX12" s="188"/>
      <c r="SGY12" s="188"/>
      <c r="SGZ12" s="188"/>
      <c r="SHA12" s="188"/>
      <c r="SHB12" s="188"/>
      <c r="SHC12" s="188"/>
      <c r="SHD12" s="188"/>
      <c r="SHE12" s="188"/>
      <c r="SHF12" s="188"/>
      <c r="SHG12" s="188"/>
      <c r="SHH12" s="188"/>
      <c r="SHI12" s="188"/>
      <c r="SHJ12" s="188"/>
      <c r="SHK12" s="188"/>
      <c r="SHL12" s="188"/>
      <c r="SHM12" s="188"/>
      <c r="SHN12" s="188"/>
      <c r="SHO12" s="188"/>
      <c r="SHP12" s="188"/>
      <c r="SHQ12" s="188"/>
      <c r="SHR12" s="188"/>
      <c r="SHS12" s="188"/>
      <c r="SHT12" s="188"/>
      <c r="SHU12" s="188"/>
      <c r="SHV12" s="188"/>
      <c r="SHW12" s="188"/>
      <c r="SHX12" s="188"/>
      <c r="SHY12" s="188"/>
      <c r="SHZ12" s="188"/>
      <c r="SIA12" s="188"/>
      <c r="SIB12" s="188"/>
      <c r="SIC12" s="188"/>
      <c r="SID12" s="188"/>
      <c r="SIE12" s="188"/>
      <c r="SIF12" s="188"/>
      <c r="SIG12" s="188"/>
      <c r="SIH12" s="188"/>
      <c r="SII12" s="188"/>
      <c r="SIJ12" s="188"/>
      <c r="SIK12" s="188"/>
      <c r="SIL12" s="188"/>
      <c r="SIM12" s="188"/>
      <c r="SIN12" s="188"/>
      <c r="SIO12" s="188"/>
      <c r="SIP12" s="188"/>
      <c r="SIQ12" s="188"/>
      <c r="SIR12" s="188"/>
      <c r="SIS12" s="188"/>
      <c r="SIT12" s="188"/>
      <c r="SIU12" s="188"/>
      <c r="SIV12" s="188"/>
      <c r="SIW12" s="188"/>
      <c r="SIX12" s="188"/>
      <c r="SIY12" s="188"/>
      <c r="SIZ12" s="188"/>
      <c r="SJA12" s="188"/>
      <c r="SJB12" s="188"/>
      <c r="SJC12" s="188"/>
      <c r="SJD12" s="188"/>
      <c r="SJE12" s="188"/>
      <c r="SJF12" s="188"/>
      <c r="SJG12" s="188"/>
      <c r="SJH12" s="188"/>
      <c r="SJI12" s="188"/>
      <c r="SJJ12" s="188"/>
      <c r="SJK12" s="188"/>
      <c r="SJL12" s="188"/>
      <c r="SJM12" s="188"/>
      <c r="SJN12" s="188"/>
      <c r="SJO12" s="188"/>
      <c r="SJP12" s="188"/>
      <c r="SJQ12" s="188"/>
      <c r="SJR12" s="188"/>
      <c r="SJS12" s="188"/>
      <c r="SJT12" s="188"/>
      <c r="SJU12" s="188"/>
      <c r="SJV12" s="188"/>
      <c r="SJW12" s="188"/>
      <c r="SJX12" s="188"/>
      <c r="SJY12" s="188"/>
      <c r="SJZ12" s="188"/>
      <c r="SKA12" s="188"/>
      <c r="SKB12" s="188"/>
      <c r="SKC12" s="188"/>
      <c r="SKD12" s="188"/>
      <c r="SKE12" s="188"/>
      <c r="SKF12" s="188"/>
      <c r="SKG12" s="188"/>
      <c r="SKH12" s="188"/>
      <c r="SKI12" s="188"/>
      <c r="SKJ12" s="188"/>
      <c r="SKK12" s="188"/>
      <c r="SKL12" s="188"/>
      <c r="SKM12" s="188"/>
      <c r="SKN12" s="188"/>
      <c r="SKO12" s="188"/>
      <c r="SKP12" s="188"/>
      <c r="SKQ12" s="188"/>
      <c r="SKR12" s="188"/>
      <c r="SKS12" s="188"/>
      <c r="SKT12" s="188"/>
      <c r="SKU12" s="188"/>
      <c r="SKV12" s="188"/>
      <c r="SKW12" s="188"/>
      <c r="SKX12" s="188"/>
      <c r="SKY12" s="188"/>
      <c r="SKZ12" s="188"/>
      <c r="SLA12" s="188"/>
      <c r="SLB12" s="188"/>
      <c r="SLC12" s="188"/>
      <c r="SLD12" s="188"/>
      <c r="SLE12" s="188"/>
      <c r="SLF12" s="188"/>
      <c r="SLG12" s="188"/>
      <c r="SLH12" s="188"/>
      <c r="SLI12" s="188"/>
      <c r="SLJ12" s="188"/>
      <c r="SLK12" s="188"/>
      <c r="SLL12" s="188"/>
      <c r="SLM12" s="188"/>
      <c r="SLN12" s="188"/>
      <c r="SLO12" s="188"/>
      <c r="SLP12" s="188"/>
      <c r="SLQ12" s="188"/>
      <c r="SLR12" s="188"/>
      <c r="SLS12" s="188"/>
      <c r="SLT12" s="188"/>
      <c r="SLU12" s="188"/>
      <c r="SLV12" s="188"/>
      <c r="SLW12" s="188"/>
      <c r="SLX12" s="188"/>
      <c r="SLY12" s="188"/>
      <c r="SLZ12" s="188"/>
      <c r="SMA12" s="188"/>
      <c r="SMB12" s="188"/>
      <c r="SMC12" s="188"/>
      <c r="SMD12" s="188"/>
      <c r="SME12" s="188"/>
      <c r="SMF12" s="188"/>
      <c r="SMG12" s="188"/>
      <c r="SMH12" s="188"/>
      <c r="SMI12" s="188"/>
      <c r="SMJ12" s="188"/>
      <c r="SMK12" s="188"/>
      <c r="SML12" s="188"/>
      <c r="SMM12" s="188"/>
      <c r="SMN12" s="188"/>
      <c r="SMO12" s="188"/>
      <c r="SMP12" s="188"/>
      <c r="SMQ12" s="188"/>
      <c r="SMR12" s="188"/>
      <c r="SMS12" s="188"/>
      <c r="SMT12" s="188"/>
      <c r="SMU12" s="188"/>
      <c r="SMV12" s="188"/>
      <c r="SMW12" s="188"/>
      <c r="SMX12" s="188"/>
      <c r="SMY12" s="188"/>
      <c r="SMZ12" s="188"/>
      <c r="SNA12" s="188"/>
      <c r="SNB12" s="188"/>
      <c r="SNC12" s="188"/>
      <c r="SND12" s="188"/>
      <c r="SNE12" s="188"/>
      <c r="SNF12" s="188"/>
      <c r="SNG12" s="188"/>
      <c r="SNH12" s="188"/>
      <c r="SNI12" s="188"/>
      <c r="SNJ12" s="188"/>
      <c r="SNK12" s="188"/>
      <c r="SNL12" s="188"/>
      <c r="SNM12" s="188"/>
      <c r="SNN12" s="188"/>
      <c r="SNO12" s="188"/>
      <c r="SNP12" s="188"/>
      <c r="SNQ12" s="188"/>
      <c r="SNR12" s="188"/>
      <c r="SNS12" s="188"/>
      <c r="SNT12" s="188"/>
      <c r="SNU12" s="188"/>
      <c r="SNV12" s="188"/>
      <c r="SNW12" s="188"/>
      <c r="SNX12" s="188"/>
      <c r="SNY12" s="188"/>
      <c r="SNZ12" s="188"/>
      <c r="SOA12" s="188"/>
      <c r="SOB12" s="188"/>
      <c r="SOC12" s="188"/>
      <c r="SOD12" s="188"/>
      <c r="SOE12" s="188"/>
      <c r="SOF12" s="188"/>
      <c r="SOG12" s="188"/>
      <c r="SOH12" s="188"/>
      <c r="SOI12" s="188"/>
      <c r="SOJ12" s="188"/>
      <c r="SOK12" s="188"/>
      <c r="SOL12" s="188"/>
      <c r="SOM12" s="188"/>
      <c r="SON12" s="188"/>
      <c r="SOO12" s="188"/>
      <c r="SOP12" s="188"/>
      <c r="SOQ12" s="188"/>
      <c r="SOR12" s="188"/>
      <c r="SOS12" s="188"/>
      <c r="SOT12" s="188"/>
      <c r="SOU12" s="188"/>
      <c r="SOV12" s="188"/>
      <c r="SOW12" s="188"/>
      <c r="SOX12" s="188"/>
      <c r="SOY12" s="188"/>
      <c r="SOZ12" s="188"/>
      <c r="SPA12" s="188"/>
      <c r="SPB12" s="188"/>
      <c r="SPC12" s="188"/>
      <c r="SPD12" s="188"/>
      <c r="SPE12" s="188"/>
      <c r="SPF12" s="188"/>
      <c r="SPG12" s="188"/>
      <c r="SPH12" s="188"/>
      <c r="SPI12" s="188"/>
      <c r="SPJ12" s="188"/>
      <c r="SPK12" s="188"/>
      <c r="SPL12" s="188"/>
      <c r="SPM12" s="188"/>
      <c r="SPN12" s="188"/>
      <c r="SPO12" s="188"/>
      <c r="SPP12" s="188"/>
      <c r="SPQ12" s="188"/>
      <c r="SPR12" s="188"/>
      <c r="SPS12" s="188"/>
      <c r="SPT12" s="188"/>
      <c r="SPU12" s="188"/>
      <c r="SPV12" s="188"/>
      <c r="SPW12" s="188"/>
      <c r="SPX12" s="188"/>
      <c r="SPY12" s="188"/>
      <c r="SPZ12" s="188"/>
      <c r="SQA12" s="188"/>
      <c r="SQB12" s="188"/>
      <c r="SQC12" s="188"/>
      <c r="SQD12" s="188"/>
      <c r="SQE12" s="188"/>
      <c r="SQF12" s="188"/>
      <c r="SQG12" s="188"/>
      <c r="SQH12" s="188"/>
      <c r="SQI12" s="188"/>
      <c r="SQJ12" s="188"/>
      <c r="SQK12" s="188"/>
      <c r="SQL12" s="188"/>
      <c r="SQM12" s="188"/>
      <c r="SQN12" s="188"/>
      <c r="SQO12" s="188"/>
      <c r="SQP12" s="188"/>
      <c r="SQQ12" s="188"/>
      <c r="SQR12" s="188"/>
      <c r="SQS12" s="188"/>
      <c r="SQT12" s="188"/>
      <c r="SQU12" s="188"/>
      <c r="SQV12" s="188"/>
      <c r="SQW12" s="188"/>
      <c r="SQX12" s="188"/>
      <c r="SQY12" s="188"/>
      <c r="SQZ12" s="188"/>
      <c r="SRA12" s="188"/>
      <c r="SRB12" s="188"/>
      <c r="SRC12" s="188"/>
      <c r="SRD12" s="188"/>
      <c r="SRE12" s="188"/>
      <c r="SRF12" s="188"/>
      <c r="SRG12" s="188"/>
      <c r="SRH12" s="188"/>
      <c r="SRI12" s="188"/>
      <c r="SRJ12" s="188"/>
      <c r="SRK12" s="188"/>
      <c r="SRL12" s="188"/>
      <c r="SRM12" s="188"/>
      <c r="SRN12" s="188"/>
      <c r="SRO12" s="188"/>
      <c r="SRP12" s="188"/>
      <c r="SRQ12" s="188"/>
      <c r="SRR12" s="188"/>
      <c r="SRS12" s="188"/>
      <c r="SRT12" s="188"/>
      <c r="SRU12" s="188"/>
      <c r="SRV12" s="188"/>
      <c r="SRW12" s="188"/>
      <c r="SRX12" s="188"/>
      <c r="SRY12" s="188"/>
      <c r="SRZ12" s="188"/>
      <c r="SSA12" s="188"/>
      <c r="SSB12" s="188"/>
      <c r="SSC12" s="188"/>
      <c r="SSD12" s="188"/>
      <c r="SSE12" s="188"/>
      <c r="SSF12" s="188"/>
      <c r="SSG12" s="188"/>
      <c r="SSH12" s="188"/>
      <c r="SSI12" s="188"/>
      <c r="SSJ12" s="188"/>
      <c r="SSK12" s="188"/>
      <c r="SSL12" s="188"/>
      <c r="SSM12" s="188"/>
      <c r="SSN12" s="188"/>
      <c r="SSO12" s="188"/>
      <c r="SSP12" s="188"/>
      <c r="SSQ12" s="188"/>
      <c r="SSR12" s="188"/>
      <c r="SSS12" s="188"/>
      <c r="SST12" s="188"/>
      <c r="SSU12" s="188"/>
      <c r="SSV12" s="188"/>
      <c r="SSW12" s="188"/>
      <c r="SSX12" s="188"/>
      <c r="SSY12" s="188"/>
      <c r="SSZ12" s="188"/>
      <c r="STA12" s="188"/>
      <c r="STB12" s="188"/>
      <c r="STC12" s="188"/>
      <c r="STD12" s="188"/>
      <c r="STE12" s="188"/>
      <c r="STF12" s="188"/>
      <c r="STG12" s="188"/>
      <c r="STH12" s="188"/>
      <c r="STI12" s="188"/>
      <c r="STJ12" s="188"/>
      <c r="STK12" s="188"/>
      <c r="STL12" s="188"/>
      <c r="STM12" s="188"/>
      <c r="STN12" s="188"/>
      <c r="STO12" s="188"/>
      <c r="STP12" s="188"/>
      <c r="STQ12" s="188"/>
      <c r="STR12" s="188"/>
      <c r="STS12" s="188"/>
      <c r="STT12" s="188"/>
      <c r="STU12" s="188"/>
      <c r="STV12" s="188"/>
      <c r="STW12" s="188"/>
      <c r="STX12" s="188"/>
      <c r="STY12" s="188"/>
      <c r="STZ12" s="188"/>
      <c r="SUA12" s="188"/>
      <c r="SUB12" s="188"/>
      <c r="SUC12" s="188"/>
      <c r="SUD12" s="188"/>
      <c r="SUE12" s="188"/>
      <c r="SUF12" s="188"/>
      <c r="SUG12" s="188"/>
      <c r="SUH12" s="188"/>
      <c r="SUI12" s="188"/>
      <c r="SUJ12" s="188"/>
      <c r="SUK12" s="188"/>
      <c r="SUL12" s="188"/>
      <c r="SUM12" s="188"/>
      <c r="SUN12" s="188"/>
      <c r="SUO12" s="188"/>
      <c r="SUP12" s="188"/>
      <c r="SUQ12" s="188"/>
      <c r="SUR12" s="188"/>
      <c r="SUS12" s="188"/>
      <c r="SUT12" s="188"/>
      <c r="SUU12" s="188"/>
      <c r="SUV12" s="188"/>
      <c r="SUW12" s="188"/>
      <c r="SUX12" s="188"/>
      <c r="SUY12" s="188"/>
      <c r="SUZ12" s="188"/>
      <c r="SVA12" s="188"/>
      <c r="SVB12" s="188"/>
      <c r="SVC12" s="188"/>
      <c r="SVD12" s="188"/>
      <c r="SVE12" s="188"/>
      <c r="SVF12" s="188"/>
      <c r="SVG12" s="188"/>
      <c r="SVH12" s="188"/>
      <c r="SVI12" s="188"/>
      <c r="SVJ12" s="188"/>
      <c r="SVK12" s="188"/>
      <c r="SVL12" s="188"/>
      <c r="SVM12" s="188"/>
      <c r="SVN12" s="188"/>
      <c r="SVO12" s="188"/>
      <c r="SVP12" s="188"/>
      <c r="SVQ12" s="188"/>
      <c r="SVR12" s="188"/>
      <c r="SVS12" s="188"/>
      <c r="SVT12" s="188"/>
      <c r="SVU12" s="188"/>
      <c r="SVV12" s="188"/>
      <c r="SVW12" s="188"/>
      <c r="SVX12" s="188"/>
      <c r="SVY12" s="188"/>
      <c r="SVZ12" s="188"/>
      <c r="SWA12" s="188"/>
      <c r="SWB12" s="188"/>
      <c r="SWC12" s="188"/>
      <c r="SWD12" s="188"/>
      <c r="SWE12" s="188"/>
      <c r="SWF12" s="188"/>
      <c r="SWG12" s="188"/>
      <c r="SWH12" s="188"/>
      <c r="SWI12" s="188"/>
      <c r="SWJ12" s="188"/>
      <c r="SWK12" s="188"/>
      <c r="SWL12" s="188"/>
      <c r="SWM12" s="188"/>
      <c r="SWN12" s="188"/>
      <c r="SWO12" s="188"/>
      <c r="SWP12" s="188"/>
      <c r="SWQ12" s="188"/>
      <c r="SWR12" s="188"/>
      <c r="SWS12" s="188"/>
      <c r="SWT12" s="188"/>
      <c r="SWU12" s="188"/>
      <c r="SWV12" s="188"/>
      <c r="SWW12" s="188"/>
      <c r="SWX12" s="188"/>
      <c r="SWY12" s="188"/>
      <c r="SWZ12" s="188"/>
      <c r="SXA12" s="188"/>
      <c r="SXB12" s="188"/>
      <c r="SXC12" s="188"/>
      <c r="SXD12" s="188"/>
      <c r="SXE12" s="188"/>
      <c r="SXF12" s="188"/>
      <c r="SXG12" s="188"/>
      <c r="SXH12" s="188"/>
      <c r="SXI12" s="188"/>
      <c r="SXJ12" s="188"/>
      <c r="SXK12" s="188"/>
      <c r="SXL12" s="188"/>
      <c r="SXM12" s="188"/>
      <c r="SXN12" s="188"/>
      <c r="SXO12" s="188"/>
      <c r="SXP12" s="188"/>
      <c r="SXQ12" s="188"/>
      <c r="SXR12" s="188"/>
      <c r="SXS12" s="188"/>
      <c r="SXT12" s="188"/>
      <c r="SXU12" s="188"/>
      <c r="SXV12" s="188"/>
      <c r="SXW12" s="188"/>
      <c r="SXX12" s="188"/>
      <c r="SXY12" s="188"/>
      <c r="SXZ12" s="188"/>
      <c r="SYA12" s="188"/>
      <c r="SYB12" s="188"/>
      <c r="SYC12" s="188"/>
      <c r="SYD12" s="188"/>
      <c r="SYE12" s="188"/>
      <c r="SYF12" s="188"/>
      <c r="SYG12" s="188"/>
      <c r="SYH12" s="188"/>
      <c r="SYI12" s="188"/>
      <c r="SYJ12" s="188"/>
      <c r="SYK12" s="188"/>
      <c r="SYL12" s="188"/>
      <c r="SYM12" s="188"/>
      <c r="SYN12" s="188"/>
      <c r="SYO12" s="188"/>
      <c r="SYP12" s="188"/>
      <c r="SYQ12" s="188"/>
      <c r="SYR12" s="188"/>
      <c r="SYS12" s="188"/>
      <c r="SYT12" s="188"/>
      <c r="SYU12" s="188"/>
      <c r="SYV12" s="188"/>
      <c r="SYW12" s="188"/>
      <c r="SYX12" s="188"/>
      <c r="SYY12" s="188"/>
      <c r="SYZ12" s="188"/>
      <c r="SZA12" s="188"/>
      <c r="SZB12" s="188"/>
      <c r="SZC12" s="188"/>
      <c r="SZD12" s="188"/>
      <c r="SZE12" s="188"/>
      <c r="SZF12" s="188"/>
      <c r="SZG12" s="188"/>
      <c r="SZH12" s="188"/>
      <c r="SZI12" s="188"/>
      <c r="SZJ12" s="188"/>
      <c r="SZK12" s="188"/>
      <c r="SZL12" s="188"/>
      <c r="SZM12" s="188"/>
      <c r="SZN12" s="188"/>
      <c r="SZO12" s="188"/>
      <c r="SZP12" s="188"/>
      <c r="SZQ12" s="188"/>
      <c r="SZR12" s="188"/>
      <c r="SZS12" s="188"/>
      <c r="SZT12" s="188"/>
      <c r="SZU12" s="188"/>
      <c r="SZV12" s="188"/>
      <c r="SZW12" s="188"/>
      <c r="SZX12" s="188"/>
      <c r="SZY12" s="188"/>
      <c r="SZZ12" s="188"/>
      <c r="TAA12" s="188"/>
      <c r="TAB12" s="188"/>
      <c r="TAC12" s="188"/>
      <c r="TAD12" s="188"/>
      <c r="TAE12" s="188"/>
      <c r="TAF12" s="188"/>
      <c r="TAG12" s="188"/>
      <c r="TAH12" s="188"/>
      <c r="TAI12" s="188"/>
      <c r="TAJ12" s="188"/>
      <c r="TAK12" s="188"/>
      <c r="TAL12" s="188"/>
      <c r="TAM12" s="188"/>
      <c r="TAN12" s="188"/>
      <c r="TAO12" s="188"/>
      <c r="TAP12" s="188"/>
      <c r="TAQ12" s="188"/>
      <c r="TAR12" s="188"/>
      <c r="TAS12" s="188"/>
      <c r="TAT12" s="188"/>
      <c r="TAU12" s="188"/>
      <c r="TAV12" s="188"/>
      <c r="TAW12" s="188"/>
      <c r="TAX12" s="188"/>
      <c r="TAY12" s="188"/>
      <c r="TAZ12" s="188"/>
      <c r="TBA12" s="188"/>
      <c r="TBB12" s="188"/>
      <c r="TBC12" s="188"/>
      <c r="TBD12" s="188"/>
      <c r="TBE12" s="188"/>
      <c r="TBF12" s="188"/>
      <c r="TBG12" s="188"/>
      <c r="TBH12" s="188"/>
      <c r="TBI12" s="188"/>
      <c r="TBJ12" s="188"/>
      <c r="TBK12" s="188"/>
      <c r="TBL12" s="188"/>
      <c r="TBM12" s="188"/>
      <c r="TBN12" s="188"/>
      <c r="TBO12" s="188"/>
      <c r="TBP12" s="188"/>
      <c r="TBQ12" s="188"/>
      <c r="TBR12" s="188"/>
      <c r="TBS12" s="188"/>
      <c r="TBT12" s="188"/>
      <c r="TBU12" s="188"/>
      <c r="TBV12" s="188"/>
      <c r="TBW12" s="188"/>
      <c r="TBX12" s="188"/>
      <c r="TBY12" s="188"/>
      <c r="TBZ12" s="188"/>
      <c r="TCA12" s="188"/>
      <c r="TCB12" s="188"/>
      <c r="TCC12" s="188"/>
      <c r="TCD12" s="188"/>
      <c r="TCE12" s="188"/>
      <c r="TCF12" s="188"/>
      <c r="TCG12" s="188"/>
      <c r="TCH12" s="188"/>
      <c r="TCI12" s="188"/>
      <c r="TCJ12" s="188"/>
      <c r="TCK12" s="188"/>
      <c r="TCL12" s="188"/>
      <c r="TCM12" s="188"/>
      <c r="TCN12" s="188"/>
      <c r="TCO12" s="188"/>
      <c r="TCP12" s="188"/>
      <c r="TCQ12" s="188"/>
      <c r="TCR12" s="188"/>
      <c r="TCS12" s="188"/>
      <c r="TCT12" s="188"/>
      <c r="TCU12" s="188"/>
      <c r="TCV12" s="188"/>
      <c r="TCW12" s="188"/>
      <c r="TCX12" s="188"/>
      <c r="TCY12" s="188"/>
      <c r="TCZ12" s="188"/>
      <c r="TDA12" s="188"/>
      <c r="TDB12" s="188"/>
      <c r="TDC12" s="188"/>
      <c r="TDD12" s="188"/>
      <c r="TDE12" s="188"/>
      <c r="TDF12" s="188"/>
      <c r="TDG12" s="188"/>
      <c r="TDH12" s="188"/>
      <c r="TDI12" s="188"/>
      <c r="TDJ12" s="188"/>
      <c r="TDK12" s="188"/>
      <c r="TDL12" s="188"/>
      <c r="TDM12" s="188"/>
      <c r="TDN12" s="188"/>
      <c r="TDO12" s="188"/>
      <c r="TDP12" s="188"/>
      <c r="TDQ12" s="188"/>
      <c r="TDR12" s="188"/>
      <c r="TDS12" s="188"/>
      <c r="TDT12" s="188"/>
      <c r="TDU12" s="188"/>
      <c r="TDV12" s="188"/>
      <c r="TDW12" s="188"/>
      <c r="TDX12" s="188"/>
      <c r="TDY12" s="188"/>
      <c r="TDZ12" s="188"/>
      <c r="TEA12" s="188"/>
      <c r="TEB12" s="188"/>
      <c r="TEC12" s="188"/>
      <c r="TED12" s="188"/>
      <c r="TEE12" s="188"/>
      <c r="TEF12" s="188"/>
      <c r="TEG12" s="188"/>
      <c r="TEH12" s="188"/>
      <c r="TEI12" s="188"/>
      <c r="TEJ12" s="188"/>
      <c r="TEK12" s="188"/>
      <c r="TEL12" s="188"/>
      <c r="TEM12" s="188"/>
      <c r="TEN12" s="188"/>
      <c r="TEO12" s="188"/>
      <c r="TEP12" s="188"/>
      <c r="TEQ12" s="188"/>
      <c r="TER12" s="188"/>
      <c r="TES12" s="188"/>
      <c r="TET12" s="188"/>
      <c r="TEU12" s="188"/>
      <c r="TEV12" s="188"/>
      <c r="TEW12" s="188"/>
      <c r="TEX12" s="188"/>
      <c r="TEY12" s="188"/>
      <c r="TEZ12" s="188"/>
      <c r="TFA12" s="188"/>
      <c r="TFB12" s="188"/>
      <c r="TFC12" s="188"/>
      <c r="TFD12" s="188"/>
      <c r="TFE12" s="188"/>
      <c r="TFF12" s="188"/>
      <c r="TFG12" s="188"/>
      <c r="TFH12" s="188"/>
      <c r="TFI12" s="188"/>
      <c r="TFJ12" s="188"/>
      <c r="TFK12" s="188"/>
      <c r="TFL12" s="188"/>
      <c r="TFM12" s="188"/>
      <c r="TFN12" s="188"/>
      <c r="TFO12" s="188"/>
      <c r="TFP12" s="188"/>
      <c r="TFQ12" s="188"/>
      <c r="TFR12" s="188"/>
      <c r="TFS12" s="188"/>
      <c r="TFT12" s="188"/>
      <c r="TFU12" s="188"/>
      <c r="TFV12" s="188"/>
      <c r="TFW12" s="188"/>
      <c r="TFX12" s="188"/>
      <c r="TFY12" s="188"/>
      <c r="TFZ12" s="188"/>
      <c r="TGA12" s="188"/>
      <c r="TGB12" s="188"/>
      <c r="TGC12" s="188"/>
      <c r="TGD12" s="188"/>
      <c r="TGE12" s="188"/>
      <c r="TGF12" s="188"/>
      <c r="TGG12" s="188"/>
      <c r="TGH12" s="188"/>
      <c r="TGI12" s="188"/>
      <c r="TGJ12" s="188"/>
      <c r="TGK12" s="188"/>
      <c r="TGL12" s="188"/>
      <c r="TGM12" s="188"/>
      <c r="TGN12" s="188"/>
      <c r="TGO12" s="188"/>
      <c r="TGP12" s="188"/>
      <c r="TGQ12" s="188"/>
      <c r="TGR12" s="188"/>
      <c r="TGS12" s="188"/>
      <c r="TGT12" s="188"/>
      <c r="TGU12" s="188"/>
      <c r="TGV12" s="188"/>
      <c r="TGW12" s="188"/>
      <c r="TGX12" s="188"/>
      <c r="TGY12" s="188"/>
      <c r="TGZ12" s="188"/>
      <c r="THA12" s="188"/>
      <c r="THB12" s="188"/>
      <c r="THC12" s="188"/>
      <c r="THD12" s="188"/>
      <c r="THE12" s="188"/>
      <c r="THF12" s="188"/>
      <c r="THG12" s="188"/>
      <c r="THH12" s="188"/>
      <c r="THI12" s="188"/>
      <c r="THJ12" s="188"/>
      <c r="THK12" s="188"/>
      <c r="THL12" s="188"/>
      <c r="THM12" s="188"/>
      <c r="THN12" s="188"/>
      <c r="THO12" s="188"/>
      <c r="THP12" s="188"/>
      <c r="THQ12" s="188"/>
      <c r="THR12" s="188"/>
      <c r="THS12" s="188"/>
      <c r="THT12" s="188"/>
      <c r="THU12" s="188"/>
      <c r="THV12" s="188"/>
      <c r="THW12" s="188"/>
      <c r="THX12" s="188"/>
      <c r="THY12" s="188"/>
      <c r="THZ12" s="188"/>
      <c r="TIA12" s="188"/>
      <c r="TIB12" s="188"/>
      <c r="TIC12" s="188"/>
      <c r="TID12" s="188"/>
      <c r="TIE12" s="188"/>
      <c r="TIF12" s="188"/>
      <c r="TIG12" s="188"/>
      <c r="TIH12" s="188"/>
      <c r="TII12" s="188"/>
      <c r="TIJ12" s="188"/>
      <c r="TIK12" s="188"/>
      <c r="TIL12" s="188"/>
      <c r="TIM12" s="188"/>
      <c r="TIN12" s="188"/>
      <c r="TIO12" s="188"/>
      <c r="TIP12" s="188"/>
      <c r="TIQ12" s="188"/>
      <c r="TIR12" s="188"/>
      <c r="TIS12" s="188"/>
      <c r="TIT12" s="188"/>
      <c r="TIU12" s="188"/>
      <c r="TIV12" s="188"/>
      <c r="TIW12" s="188"/>
      <c r="TIX12" s="188"/>
      <c r="TIY12" s="188"/>
      <c r="TIZ12" s="188"/>
      <c r="TJA12" s="188"/>
      <c r="TJB12" s="188"/>
      <c r="TJC12" s="188"/>
      <c r="TJD12" s="188"/>
      <c r="TJE12" s="188"/>
      <c r="TJF12" s="188"/>
      <c r="TJG12" s="188"/>
      <c r="TJH12" s="188"/>
      <c r="TJI12" s="188"/>
      <c r="TJJ12" s="188"/>
      <c r="TJK12" s="188"/>
      <c r="TJL12" s="188"/>
      <c r="TJM12" s="188"/>
      <c r="TJN12" s="188"/>
      <c r="TJO12" s="188"/>
      <c r="TJP12" s="188"/>
      <c r="TJQ12" s="188"/>
      <c r="TJR12" s="188"/>
      <c r="TJS12" s="188"/>
      <c r="TJT12" s="188"/>
      <c r="TJU12" s="188"/>
      <c r="TJV12" s="188"/>
      <c r="TJW12" s="188"/>
      <c r="TJX12" s="188"/>
      <c r="TJY12" s="188"/>
      <c r="TJZ12" s="188"/>
      <c r="TKA12" s="188"/>
      <c r="TKB12" s="188"/>
      <c r="TKC12" s="188"/>
      <c r="TKD12" s="188"/>
      <c r="TKE12" s="188"/>
      <c r="TKF12" s="188"/>
      <c r="TKG12" s="188"/>
      <c r="TKH12" s="188"/>
      <c r="TKI12" s="188"/>
      <c r="TKJ12" s="188"/>
      <c r="TKK12" s="188"/>
      <c r="TKL12" s="188"/>
      <c r="TKM12" s="188"/>
      <c r="TKN12" s="188"/>
      <c r="TKO12" s="188"/>
      <c r="TKP12" s="188"/>
      <c r="TKQ12" s="188"/>
      <c r="TKR12" s="188"/>
      <c r="TKS12" s="188"/>
      <c r="TKT12" s="188"/>
      <c r="TKU12" s="188"/>
      <c r="TKV12" s="188"/>
      <c r="TKW12" s="188"/>
      <c r="TKX12" s="188"/>
      <c r="TKY12" s="188"/>
      <c r="TKZ12" s="188"/>
      <c r="TLA12" s="188"/>
      <c r="TLB12" s="188"/>
      <c r="TLC12" s="188"/>
      <c r="TLD12" s="188"/>
      <c r="TLE12" s="188"/>
      <c r="TLF12" s="188"/>
      <c r="TLG12" s="188"/>
      <c r="TLH12" s="188"/>
      <c r="TLI12" s="188"/>
      <c r="TLJ12" s="188"/>
      <c r="TLK12" s="188"/>
      <c r="TLL12" s="188"/>
      <c r="TLM12" s="188"/>
      <c r="TLN12" s="188"/>
      <c r="TLO12" s="188"/>
      <c r="TLP12" s="188"/>
      <c r="TLQ12" s="188"/>
      <c r="TLR12" s="188"/>
      <c r="TLS12" s="188"/>
      <c r="TLT12" s="188"/>
      <c r="TLU12" s="188"/>
      <c r="TLV12" s="188"/>
      <c r="TLW12" s="188"/>
      <c r="TLX12" s="188"/>
      <c r="TLY12" s="188"/>
      <c r="TLZ12" s="188"/>
      <c r="TMA12" s="188"/>
      <c r="TMB12" s="188"/>
      <c r="TMC12" s="188"/>
      <c r="TMD12" s="188"/>
      <c r="TME12" s="188"/>
      <c r="TMF12" s="188"/>
      <c r="TMG12" s="188"/>
      <c r="TMH12" s="188"/>
      <c r="TMI12" s="188"/>
      <c r="TMJ12" s="188"/>
      <c r="TMK12" s="188"/>
      <c r="TML12" s="188"/>
      <c r="TMM12" s="188"/>
      <c r="TMN12" s="188"/>
      <c r="TMO12" s="188"/>
      <c r="TMP12" s="188"/>
      <c r="TMQ12" s="188"/>
      <c r="TMR12" s="188"/>
      <c r="TMS12" s="188"/>
      <c r="TMT12" s="188"/>
      <c r="TMU12" s="188"/>
      <c r="TMV12" s="188"/>
      <c r="TMW12" s="188"/>
      <c r="TMX12" s="188"/>
      <c r="TMY12" s="188"/>
      <c r="TMZ12" s="188"/>
      <c r="TNA12" s="188"/>
      <c r="TNB12" s="188"/>
      <c r="TNC12" s="188"/>
      <c r="TND12" s="188"/>
      <c r="TNE12" s="188"/>
      <c r="TNF12" s="188"/>
      <c r="TNG12" s="188"/>
      <c r="TNH12" s="188"/>
      <c r="TNI12" s="188"/>
      <c r="TNJ12" s="188"/>
      <c r="TNK12" s="188"/>
      <c r="TNL12" s="188"/>
      <c r="TNM12" s="188"/>
      <c r="TNN12" s="188"/>
      <c r="TNO12" s="188"/>
      <c r="TNP12" s="188"/>
      <c r="TNQ12" s="188"/>
      <c r="TNR12" s="188"/>
      <c r="TNS12" s="188"/>
      <c r="TNT12" s="188"/>
      <c r="TNU12" s="188"/>
      <c r="TNV12" s="188"/>
      <c r="TNW12" s="188"/>
      <c r="TNX12" s="188"/>
      <c r="TNY12" s="188"/>
      <c r="TNZ12" s="188"/>
      <c r="TOA12" s="188"/>
      <c r="TOB12" s="188"/>
      <c r="TOC12" s="188"/>
      <c r="TOD12" s="188"/>
      <c r="TOE12" s="188"/>
      <c r="TOF12" s="188"/>
      <c r="TOG12" s="188"/>
      <c r="TOH12" s="188"/>
      <c r="TOI12" s="188"/>
      <c r="TOJ12" s="188"/>
      <c r="TOK12" s="188"/>
      <c r="TOL12" s="188"/>
      <c r="TOM12" s="188"/>
      <c r="TON12" s="188"/>
      <c r="TOO12" s="188"/>
      <c r="TOP12" s="188"/>
      <c r="TOQ12" s="188"/>
      <c r="TOR12" s="188"/>
      <c r="TOS12" s="188"/>
      <c r="TOT12" s="188"/>
      <c r="TOU12" s="188"/>
      <c r="TOV12" s="188"/>
      <c r="TOW12" s="188"/>
      <c r="TOX12" s="188"/>
      <c r="TOY12" s="188"/>
      <c r="TOZ12" s="188"/>
      <c r="TPA12" s="188"/>
      <c r="TPB12" s="188"/>
      <c r="TPC12" s="188"/>
      <c r="TPD12" s="188"/>
      <c r="TPE12" s="188"/>
      <c r="TPF12" s="188"/>
      <c r="TPG12" s="188"/>
      <c r="TPH12" s="188"/>
      <c r="TPI12" s="188"/>
      <c r="TPJ12" s="188"/>
      <c r="TPK12" s="188"/>
      <c r="TPL12" s="188"/>
      <c r="TPM12" s="188"/>
      <c r="TPN12" s="188"/>
      <c r="TPO12" s="188"/>
      <c r="TPP12" s="188"/>
      <c r="TPQ12" s="188"/>
      <c r="TPR12" s="188"/>
      <c r="TPS12" s="188"/>
      <c r="TPT12" s="188"/>
      <c r="TPU12" s="188"/>
      <c r="TPV12" s="188"/>
      <c r="TPW12" s="188"/>
      <c r="TPX12" s="188"/>
      <c r="TPY12" s="188"/>
      <c r="TPZ12" s="188"/>
      <c r="TQA12" s="188"/>
      <c r="TQB12" s="188"/>
      <c r="TQC12" s="188"/>
      <c r="TQD12" s="188"/>
      <c r="TQE12" s="188"/>
      <c r="TQF12" s="188"/>
      <c r="TQG12" s="188"/>
      <c r="TQH12" s="188"/>
      <c r="TQI12" s="188"/>
      <c r="TQJ12" s="188"/>
      <c r="TQK12" s="188"/>
      <c r="TQL12" s="188"/>
      <c r="TQM12" s="188"/>
      <c r="TQN12" s="188"/>
      <c r="TQO12" s="188"/>
      <c r="TQP12" s="188"/>
      <c r="TQQ12" s="188"/>
      <c r="TQR12" s="188"/>
      <c r="TQS12" s="188"/>
      <c r="TQT12" s="188"/>
      <c r="TQU12" s="188"/>
      <c r="TQV12" s="188"/>
      <c r="TQW12" s="188"/>
      <c r="TQX12" s="188"/>
      <c r="TQY12" s="188"/>
      <c r="TQZ12" s="188"/>
      <c r="TRA12" s="188"/>
      <c r="TRB12" s="188"/>
      <c r="TRC12" s="188"/>
      <c r="TRD12" s="188"/>
      <c r="TRE12" s="188"/>
      <c r="TRF12" s="188"/>
      <c r="TRG12" s="188"/>
      <c r="TRH12" s="188"/>
      <c r="TRI12" s="188"/>
      <c r="TRJ12" s="188"/>
      <c r="TRK12" s="188"/>
      <c r="TRL12" s="188"/>
      <c r="TRM12" s="188"/>
      <c r="TRN12" s="188"/>
      <c r="TRO12" s="188"/>
      <c r="TRP12" s="188"/>
      <c r="TRQ12" s="188"/>
      <c r="TRR12" s="188"/>
      <c r="TRS12" s="188"/>
      <c r="TRT12" s="188"/>
      <c r="TRU12" s="188"/>
      <c r="TRV12" s="188"/>
      <c r="TRW12" s="188"/>
      <c r="TRX12" s="188"/>
      <c r="TRY12" s="188"/>
      <c r="TRZ12" s="188"/>
      <c r="TSA12" s="188"/>
      <c r="TSB12" s="188"/>
      <c r="TSC12" s="188"/>
      <c r="TSD12" s="188"/>
      <c r="TSE12" s="188"/>
      <c r="TSF12" s="188"/>
      <c r="TSG12" s="188"/>
      <c r="TSH12" s="188"/>
      <c r="TSI12" s="188"/>
      <c r="TSJ12" s="188"/>
      <c r="TSK12" s="188"/>
      <c r="TSL12" s="188"/>
      <c r="TSM12" s="188"/>
      <c r="TSN12" s="188"/>
      <c r="TSO12" s="188"/>
      <c r="TSP12" s="188"/>
      <c r="TSQ12" s="188"/>
      <c r="TSR12" s="188"/>
      <c r="TSS12" s="188"/>
      <c r="TST12" s="188"/>
      <c r="TSU12" s="188"/>
      <c r="TSV12" s="188"/>
      <c r="TSW12" s="188"/>
      <c r="TSX12" s="188"/>
      <c r="TSY12" s="188"/>
      <c r="TSZ12" s="188"/>
      <c r="TTA12" s="188"/>
      <c r="TTB12" s="188"/>
      <c r="TTC12" s="188"/>
      <c r="TTD12" s="188"/>
      <c r="TTE12" s="188"/>
      <c r="TTF12" s="188"/>
      <c r="TTG12" s="188"/>
      <c r="TTH12" s="188"/>
      <c r="TTI12" s="188"/>
      <c r="TTJ12" s="188"/>
      <c r="TTK12" s="188"/>
      <c r="TTL12" s="188"/>
      <c r="TTM12" s="188"/>
      <c r="TTN12" s="188"/>
      <c r="TTO12" s="188"/>
      <c r="TTP12" s="188"/>
      <c r="TTQ12" s="188"/>
      <c r="TTR12" s="188"/>
      <c r="TTS12" s="188"/>
      <c r="TTT12" s="188"/>
      <c r="TTU12" s="188"/>
      <c r="TTV12" s="188"/>
      <c r="TTW12" s="188"/>
      <c r="TTX12" s="188"/>
      <c r="TTY12" s="188"/>
      <c r="TTZ12" s="188"/>
      <c r="TUA12" s="188"/>
      <c r="TUB12" s="188"/>
      <c r="TUC12" s="188"/>
      <c r="TUD12" s="188"/>
      <c r="TUE12" s="188"/>
      <c r="TUF12" s="188"/>
      <c r="TUG12" s="188"/>
      <c r="TUH12" s="188"/>
      <c r="TUI12" s="188"/>
      <c r="TUJ12" s="188"/>
      <c r="TUK12" s="188"/>
      <c r="TUL12" s="188"/>
      <c r="TUM12" s="188"/>
      <c r="TUN12" s="188"/>
      <c r="TUO12" s="188"/>
      <c r="TUP12" s="188"/>
      <c r="TUQ12" s="188"/>
      <c r="TUR12" s="188"/>
      <c r="TUS12" s="188"/>
      <c r="TUT12" s="188"/>
      <c r="TUU12" s="188"/>
      <c r="TUV12" s="188"/>
      <c r="TUW12" s="188"/>
      <c r="TUX12" s="188"/>
      <c r="TUY12" s="188"/>
      <c r="TUZ12" s="188"/>
      <c r="TVA12" s="188"/>
      <c r="TVB12" s="188"/>
      <c r="TVC12" s="188"/>
      <c r="TVD12" s="188"/>
      <c r="TVE12" s="188"/>
      <c r="TVF12" s="188"/>
      <c r="TVG12" s="188"/>
      <c r="TVH12" s="188"/>
      <c r="TVI12" s="188"/>
      <c r="TVJ12" s="188"/>
      <c r="TVK12" s="188"/>
      <c r="TVL12" s="188"/>
      <c r="TVM12" s="188"/>
      <c r="TVN12" s="188"/>
      <c r="TVO12" s="188"/>
      <c r="TVP12" s="188"/>
      <c r="TVQ12" s="188"/>
      <c r="TVR12" s="188"/>
      <c r="TVS12" s="188"/>
      <c r="TVT12" s="188"/>
      <c r="TVU12" s="188"/>
      <c r="TVV12" s="188"/>
      <c r="TVW12" s="188"/>
      <c r="TVX12" s="188"/>
      <c r="TVY12" s="188"/>
      <c r="TVZ12" s="188"/>
      <c r="TWA12" s="188"/>
      <c r="TWB12" s="188"/>
      <c r="TWC12" s="188"/>
      <c r="TWD12" s="188"/>
      <c r="TWE12" s="188"/>
      <c r="TWF12" s="188"/>
      <c r="TWG12" s="188"/>
      <c r="TWH12" s="188"/>
      <c r="TWI12" s="188"/>
      <c r="TWJ12" s="188"/>
      <c r="TWK12" s="188"/>
      <c r="TWL12" s="188"/>
      <c r="TWM12" s="188"/>
      <c r="TWN12" s="188"/>
      <c r="TWO12" s="188"/>
      <c r="TWP12" s="188"/>
      <c r="TWQ12" s="188"/>
      <c r="TWR12" s="188"/>
      <c r="TWS12" s="188"/>
      <c r="TWT12" s="188"/>
      <c r="TWU12" s="188"/>
      <c r="TWV12" s="188"/>
      <c r="TWW12" s="188"/>
      <c r="TWX12" s="188"/>
      <c r="TWY12" s="188"/>
      <c r="TWZ12" s="188"/>
      <c r="TXA12" s="188"/>
      <c r="TXB12" s="188"/>
      <c r="TXC12" s="188"/>
      <c r="TXD12" s="188"/>
      <c r="TXE12" s="188"/>
      <c r="TXF12" s="188"/>
      <c r="TXG12" s="188"/>
      <c r="TXH12" s="188"/>
      <c r="TXI12" s="188"/>
      <c r="TXJ12" s="188"/>
      <c r="TXK12" s="188"/>
      <c r="TXL12" s="188"/>
      <c r="TXM12" s="188"/>
      <c r="TXN12" s="188"/>
      <c r="TXO12" s="188"/>
      <c r="TXP12" s="188"/>
      <c r="TXQ12" s="188"/>
      <c r="TXR12" s="188"/>
      <c r="TXS12" s="188"/>
      <c r="TXT12" s="188"/>
      <c r="TXU12" s="188"/>
      <c r="TXV12" s="188"/>
      <c r="TXW12" s="188"/>
      <c r="TXX12" s="188"/>
      <c r="TXY12" s="188"/>
      <c r="TXZ12" s="188"/>
      <c r="TYA12" s="188"/>
      <c r="TYB12" s="188"/>
      <c r="TYC12" s="188"/>
      <c r="TYD12" s="188"/>
      <c r="TYE12" s="188"/>
      <c r="TYF12" s="188"/>
      <c r="TYG12" s="188"/>
      <c r="TYH12" s="188"/>
      <c r="TYI12" s="188"/>
      <c r="TYJ12" s="188"/>
      <c r="TYK12" s="188"/>
      <c r="TYL12" s="188"/>
      <c r="TYM12" s="188"/>
      <c r="TYN12" s="188"/>
      <c r="TYO12" s="188"/>
      <c r="TYP12" s="188"/>
      <c r="TYQ12" s="188"/>
      <c r="TYR12" s="188"/>
      <c r="TYS12" s="188"/>
      <c r="TYT12" s="188"/>
      <c r="TYU12" s="188"/>
      <c r="TYV12" s="188"/>
      <c r="TYW12" s="188"/>
      <c r="TYX12" s="188"/>
      <c r="TYY12" s="188"/>
      <c r="TYZ12" s="188"/>
      <c r="TZA12" s="188"/>
      <c r="TZB12" s="188"/>
      <c r="TZC12" s="188"/>
      <c r="TZD12" s="188"/>
      <c r="TZE12" s="188"/>
      <c r="TZF12" s="188"/>
      <c r="TZG12" s="188"/>
      <c r="TZH12" s="188"/>
      <c r="TZI12" s="188"/>
      <c r="TZJ12" s="188"/>
      <c r="TZK12" s="188"/>
      <c r="TZL12" s="188"/>
      <c r="TZM12" s="188"/>
      <c r="TZN12" s="188"/>
      <c r="TZO12" s="188"/>
      <c r="TZP12" s="188"/>
      <c r="TZQ12" s="188"/>
      <c r="TZR12" s="188"/>
      <c r="TZS12" s="188"/>
      <c r="TZT12" s="188"/>
      <c r="TZU12" s="188"/>
      <c r="TZV12" s="188"/>
      <c r="TZW12" s="188"/>
      <c r="TZX12" s="188"/>
      <c r="TZY12" s="188"/>
      <c r="TZZ12" s="188"/>
      <c r="UAA12" s="188"/>
      <c r="UAB12" s="188"/>
      <c r="UAC12" s="188"/>
      <c r="UAD12" s="188"/>
      <c r="UAE12" s="188"/>
      <c r="UAF12" s="188"/>
      <c r="UAG12" s="188"/>
      <c r="UAH12" s="188"/>
      <c r="UAI12" s="188"/>
      <c r="UAJ12" s="188"/>
      <c r="UAK12" s="188"/>
      <c r="UAL12" s="188"/>
      <c r="UAM12" s="188"/>
      <c r="UAN12" s="188"/>
      <c r="UAO12" s="188"/>
      <c r="UAP12" s="188"/>
      <c r="UAQ12" s="188"/>
      <c r="UAR12" s="188"/>
      <c r="UAS12" s="188"/>
      <c r="UAT12" s="188"/>
      <c r="UAU12" s="188"/>
      <c r="UAV12" s="188"/>
      <c r="UAW12" s="188"/>
      <c r="UAX12" s="188"/>
      <c r="UAY12" s="188"/>
      <c r="UAZ12" s="188"/>
      <c r="UBA12" s="188"/>
      <c r="UBB12" s="188"/>
      <c r="UBC12" s="188"/>
      <c r="UBD12" s="188"/>
      <c r="UBE12" s="188"/>
      <c r="UBF12" s="188"/>
      <c r="UBG12" s="188"/>
      <c r="UBH12" s="188"/>
      <c r="UBI12" s="188"/>
      <c r="UBJ12" s="188"/>
      <c r="UBK12" s="188"/>
      <c r="UBL12" s="188"/>
      <c r="UBM12" s="188"/>
      <c r="UBN12" s="188"/>
      <c r="UBO12" s="188"/>
      <c r="UBP12" s="188"/>
      <c r="UBQ12" s="188"/>
      <c r="UBR12" s="188"/>
      <c r="UBS12" s="188"/>
      <c r="UBT12" s="188"/>
      <c r="UBU12" s="188"/>
      <c r="UBV12" s="188"/>
      <c r="UBW12" s="188"/>
      <c r="UBX12" s="188"/>
      <c r="UBY12" s="188"/>
      <c r="UBZ12" s="188"/>
      <c r="UCA12" s="188"/>
      <c r="UCB12" s="188"/>
      <c r="UCC12" s="188"/>
      <c r="UCD12" s="188"/>
      <c r="UCE12" s="188"/>
      <c r="UCF12" s="188"/>
      <c r="UCG12" s="188"/>
      <c r="UCH12" s="188"/>
      <c r="UCI12" s="188"/>
      <c r="UCJ12" s="188"/>
      <c r="UCK12" s="188"/>
      <c r="UCL12" s="188"/>
      <c r="UCM12" s="188"/>
      <c r="UCN12" s="188"/>
      <c r="UCO12" s="188"/>
      <c r="UCP12" s="188"/>
      <c r="UCQ12" s="188"/>
      <c r="UCR12" s="188"/>
      <c r="UCS12" s="188"/>
      <c r="UCT12" s="188"/>
      <c r="UCU12" s="188"/>
      <c r="UCV12" s="188"/>
      <c r="UCW12" s="188"/>
      <c r="UCX12" s="188"/>
      <c r="UCY12" s="188"/>
      <c r="UCZ12" s="188"/>
      <c r="UDA12" s="188"/>
      <c r="UDB12" s="188"/>
      <c r="UDC12" s="188"/>
      <c r="UDD12" s="188"/>
      <c r="UDE12" s="188"/>
      <c r="UDF12" s="188"/>
      <c r="UDG12" s="188"/>
      <c r="UDH12" s="188"/>
      <c r="UDI12" s="188"/>
      <c r="UDJ12" s="188"/>
      <c r="UDK12" s="188"/>
      <c r="UDL12" s="188"/>
      <c r="UDM12" s="188"/>
      <c r="UDN12" s="188"/>
      <c r="UDO12" s="188"/>
      <c r="UDP12" s="188"/>
      <c r="UDQ12" s="188"/>
      <c r="UDR12" s="188"/>
      <c r="UDS12" s="188"/>
      <c r="UDT12" s="188"/>
      <c r="UDU12" s="188"/>
      <c r="UDV12" s="188"/>
      <c r="UDW12" s="188"/>
      <c r="UDX12" s="188"/>
      <c r="UDY12" s="188"/>
      <c r="UDZ12" s="188"/>
      <c r="UEA12" s="188"/>
      <c r="UEB12" s="188"/>
      <c r="UEC12" s="188"/>
      <c r="UED12" s="188"/>
      <c r="UEE12" s="188"/>
      <c r="UEF12" s="188"/>
      <c r="UEG12" s="188"/>
      <c r="UEH12" s="188"/>
      <c r="UEI12" s="188"/>
      <c r="UEJ12" s="188"/>
      <c r="UEK12" s="188"/>
      <c r="UEL12" s="188"/>
      <c r="UEM12" s="188"/>
      <c r="UEN12" s="188"/>
      <c r="UEO12" s="188"/>
      <c r="UEP12" s="188"/>
      <c r="UEQ12" s="188"/>
      <c r="UER12" s="188"/>
      <c r="UES12" s="188"/>
      <c r="UET12" s="188"/>
      <c r="UEU12" s="188"/>
      <c r="UEV12" s="188"/>
      <c r="UEW12" s="188"/>
      <c r="UEX12" s="188"/>
      <c r="UEY12" s="188"/>
      <c r="UEZ12" s="188"/>
      <c r="UFA12" s="188"/>
      <c r="UFB12" s="188"/>
      <c r="UFC12" s="188"/>
      <c r="UFD12" s="188"/>
      <c r="UFE12" s="188"/>
      <c r="UFF12" s="188"/>
      <c r="UFG12" s="188"/>
      <c r="UFH12" s="188"/>
      <c r="UFI12" s="188"/>
      <c r="UFJ12" s="188"/>
      <c r="UFK12" s="188"/>
      <c r="UFL12" s="188"/>
      <c r="UFM12" s="188"/>
      <c r="UFN12" s="188"/>
      <c r="UFO12" s="188"/>
      <c r="UFP12" s="188"/>
      <c r="UFQ12" s="188"/>
      <c r="UFR12" s="188"/>
      <c r="UFS12" s="188"/>
      <c r="UFT12" s="188"/>
      <c r="UFU12" s="188"/>
      <c r="UFV12" s="188"/>
      <c r="UFW12" s="188"/>
      <c r="UFX12" s="188"/>
      <c r="UFY12" s="188"/>
      <c r="UFZ12" s="188"/>
      <c r="UGA12" s="188"/>
      <c r="UGB12" s="188"/>
      <c r="UGC12" s="188"/>
      <c r="UGD12" s="188"/>
      <c r="UGE12" s="188"/>
      <c r="UGF12" s="188"/>
      <c r="UGG12" s="188"/>
      <c r="UGH12" s="188"/>
      <c r="UGI12" s="188"/>
      <c r="UGJ12" s="188"/>
      <c r="UGK12" s="188"/>
      <c r="UGL12" s="188"/>
      <c r="UGM12" s="188"/>
      <c r="UGN12" s="188"/>
      <c r="UGO12" s="188"/>
      <c r="UGP12" s="188"/>
      <c r="UGQ12" s="188"/>
      <c r="UGR12" s="188"/>
      <c r="UGS12" s="188"/>
      <c r="UGT12" s="188"/>
      <c r="UGU12" s="188"/>
      <c r="UGV12" s="188"/>
      <c r="UGW12" s="188"/>
      <c r="UGX12" s="188"/>
      <c r="UGY12" s="188"/>
      <c r="UGZ12" s="188"/>
      <c r="UHA12" s="188"/>
      <c r="UHB12" s="188"/>
      <c r="UHC12" s="188"/>
      <c r="UHD12" s="188"/>
      <c r="UHE12" s="188"/>
      <c r="UHF12" s="188"/>
      <c r="UHG12" s="188"/>
      <c r="UHH12" s="188"/>
      <c r="UHI12" s="188"/>
      <c r="UHJ12" s="188"/>
      <c r="UHK12" s="188"/>
      <c r="UHL12" s="188"/>
      <c r="UHM12" s="188"/>
      <c r="UHN12" s="188"/>
      <c r="UHO12" s="188"/>
      <c r="UHP12" s="188"/>
      <c r="UHQ12" s="188"/>
      <c r="UHR12" s="188"/>
      <c r="UHS12" s="188"/>
      <c r="UHT12" s="188"/>
      <c r="UHU12" s="188"/>
      <c r="UHV12" s="188"/>
      <c r="UHW12" s="188"/>
      <c r="UHX12" s="188"/>
      <c r="UHY12" s="188"/>
      <c r="UHZ12" s="188"/>
      <c r="UIA12" s="188"/>
      <c r="UIB12" s="188"/>
      <c r="UIC12" s="188"/>
      <c r="UID12" s="188"/>
      <c r="UIE12" s="188"/>
      <c r="UIF12" s="188"/>
      <c r="UIG12" s="188"/>
      <c r="UIH12" s="188"/>
      <c r="UII12" s="188"/>
      <c r="UIJ12" s="188"/>
      <c r="UIK12" s="188"/>
      <c r="UIL12" s="188"/>
      <c r="UIM12" s="188"/>
      <c r="UIN12" s="188"/>
      <c r="UIO12" s="188"/>
      <c r="UIP12" s="188"/>
      <c r="UIQ12" s="188"/>
      <c r="UIR12" s="188"/>
      <c r="UIS12" s="188"/>
      <c r="UIT12" s="188"/>
      <c r="UIU12" s="188"/>
      <c r="UIV12" s="188"/>
      <c r="UIW12" s="188"/>
      <c r="UIX12" s="188"/>
      <c r="UIY12" s="188"/>
      <c r="UIZ12" s="188"/>
      <c r="UJA12" s="188"/>
      <c r="UJB12" s="188"/>
      <c r="UJC12" s="188"/>
      <c r="UJD12" s="188"/>
      <c r="UJE12" s="188"/>
      <c r="UJF12" s="188"/>
      <c r="UJG12" s="188"/>
      <c r="UJH12" s="188"/>
      <c r="UJI12" s="188"/>
      <c r="UJJ12" s="188"/>
      <c r="UJK12" s="188"/>
      <c r="UJL12" s="188"/>
      <c r="UJM12" s="188"/>
      <c r="UJN12" s="188"/>
      <c r="UJO12" s="188"/>
      <c r="UJP12" s="188"/>
      <c r="UJQ12" s="188"/>
      <c r="UJR12" s="188"/>
      <c r="UJS12" s="188"/>
      <c r="UJT12" s="188"/>
      <c r="UJU12" s="188"/>
      <c r="UJV12" s="188"/>
      <c r="UJW12" s="188"/>
      <c r="UJX12" s="188"/>
      <c r="UJY12" s="188"/>
      <c r="UJZ12" s="188"/>
      <c r="UKA12" s="188"/>
      <c r="UKB12" s="188"/>
      <c r="UKC12" s="188"/>
      <c r="UKD12" s="188"/>
      <c r="UKE12" s="188"/>
      <c r="UKF12" s="188"/>
      <c r="UKG12" s="188"/>
      <c r="UKH12" s="188"/>
      <c r="UKI12" s="188"/>
      <c r="UKJ12" s="188"/>
      <c r="UKK12" s="188"/>
      <c r="UKL12" s="188"/>
      <c r="UKM12" s="188"/>
      <c r="UKN12" s="188"/>
      <c r="UKO12" s="188"/>
      <c r="UKP12" s="188"/>
      <c r="UKQ12" s="188"/>
      <c r="UKR12" s="188"/>
      <c r="UKS12" s="188"/>
      <c r="UKT12" s="188"/>
      <c r="UKU12" s="188"/>
      <c r="UKV12" s="188"/>
      <c r="UKW12" s="188"/>
      <c r="UKX12" s="188"/>
      <c r="UKY12" s="188"/>
      <c r="UKZ12" s="188"/>
      <c r="ULA12" s="188"/>
      <c r="ULB12" s="188"/>
      <c r="ULC12" s="188"/>
      <c r="ULD12" s="188"/>
      <c r="ULE12" s="188"/>
      <c r="ULF12" s="188"/>
      <c r="ULG12" s="188"/>
      <c r="ULH12" s="188"/>
      <c r="ULI12" s="188"/>
      <c r="ULJ12" s="188"/>
      <c r="ULK12" s="188"/>
      <c r="ULL12" s="188"/>
      <c r="ULM12" s="188"/>
      <c r="ULN12" s="188"/>
      <c r="ULO12" s="188"/>
      <c r="ULP12" s="188"/>
      <c r="ULQ12" s="188"/>
      <c r="ULR12" s="188"/>
      <c r="ULS12" s="188"/>
      <c r="ULT12" s="188"/>
      <c r="ULU12" s="188"/>
      <c r="ULV12" s="188"/>
      <c r="ULW12" s="188"/>
      <c r="ULX12" s="188"/>
      <c r="ULY12" s="188"/>
      <c r="ULZ12" s="188"/>
      <c r="UMA12" s="188"/>
      <c r="UMB12" s="188"/>
      <c r="UMC12" s="188"/>
      <c r="UMD12" s="188"/>
      <c r="UME12" s="188"/>
      <c r="UMF12" s="188"/>
      <c r="UMG12" s="188"/>
      <c r="UMH12" s="188"/>
      <c r="UMI12" s="188"/>
      <c r="UMJ12" s="188"/>
      <c r="UMK12" s="188"/>
      <c r="UML12" s="188"/>
      <c r="UMM12" s="188"/>
      <c r="UMN12" s="188"/>
      <c r="UMO12" s="188"/>
      <c r="UMP12" s="188"/>
      <c r="UMQ12" s="188"/>
      <c r="UMR12" s="188"/>
      <c r="UMS12" s="188"/>
      <c r="UMT12" s="188"/>
      <c r="UMU12" s="188"/>
      <c r="UMV12" s="188"/>
      <c r="UMW12" s="188"/>
      <c r="UMX12" s="188"/>
      <c r="UMY12" s="188"/>
      <c r="UMZ12" s="188"/>
      <c r="UNA12" s="188"/>
      <c r="UNB12" s="188"/>
      <c r="UNC12" s="188"/>
      <c r="UND12" s="188"/>
      <c r="UNE12" s="188"/>
      <c r="UNF12" s="188"/>
      <c r="UNG12" s="188"/>
      <c r="UNH12" s="188"/>
      <c r="UNI12" s="188"/>
      <c r="UNJ12" s="188"/>
      <c r="UNK12" s="188"/>
      <c r="UNL12" s="188"/>
      <c r="UNM12" s="188"/>
      <c r="UNN12" s="188"/>
      <c r="UNO12" s="188"/>
      <c r="UNP12" s="188"/>
      <c r="UNQ12" s="188"/>
      <c r="UNR12" s="188"/>
      <c r="UNS12" s="188"/>
      <c r="UNT12" s="188"/>
      <c r="UNU12" s="188"/>
      <c r="UNV12" s="188"/>
      <c r="UNW12" s="188"/>
      <c r="UNX12" s="188"/>
      <c r="UNY12" s="188"/>
      <c r="UNZ12" s="188"/>
      <c r="UOA12" s="188"/>
      <c r="UOB12" s="188"/>
      <c r="UOC12" s="188"/>
      <c r="UOD12" s="188"/>
      <c r="UOE12" s="188"/>
      <c r="UOF12" s="188"/>
      <c r="UOG12" s="188"/>
      <c r="UOH12" s="188"/>
      <c r="UOI12" s="188"/>
      <c r="UOJ12" s="188"/>
      <c r="UOK12" s="188"/>
      <c r="UOL12" s="188"/>
      <c r="UOM12" s="188"/>
      <c r="UON12" s="188"/>
      <c r="UOO12" s="188"/>
      <c r="UOP12" s="188"/>
      <c r="UOQ12" s="188"/>
      <c r="UOR12" s="188"/>
      <c r="UOS12" s="188"/>
      <c r="UOT12" s="188"/>
      <c r="UOU12" s="188"/>
      <c r="UOV12" s="188"/>
      <c r="UOW12" s="188"/>
      <c r="UOX12" s="188"/>
      <c r="UOY12" s="188"/>
      <c r="UOZ12" s="188"/>
      <c r="UPA12" s="188"/>
      <c r="UPB12" s="188"/>
      <c r="UPC12" s="188"/>
      <c r="UPD12" s="188"/>
      <c r="UPE12" s="188"/>
      <c r="UPF12" s="188"/>
      <c r="UPG12" s="188"/>
      <c r="UPH12" s="188"/>
      <c r="UPI12" s="188"/>
      <c r="UPJ12" s="188"/>
      <c r="UPK12" s="188"/>
      <c r="UPL12" s="188"/>
      <c r="UPM12" s="188"/>
      <c r="UPN12" s="188"/>
      <c r="UPO12" s="188"/>
      <c r="UPP12" s="188"/>
      <c r="UPQ12" s="188"/>
      <c r="UPR12" s="188"/>
      <c r="UPS12" s="188"/>
      <c r="UPT12" s="188"/>
      <c r="UPU12" s="188"/>
      <c r="UPV12" s="188"/>
      <c r="UPW12" s="188"/>
      <c r="UPX12" s="188"/>
      <c r="UPY12" s="188"/>
      <c r="UPZ12" s="188"/>
      <c r="UQA12" s="188"/>
      <c r="UQB12" s="188"/>
      <c r="UQC12" s="188"/>
      <c r="UQD12" s="188"/>
      <c r="UQE12" s="188"/>
      <c r="UQF12" s="188"/>
      <c r="UQG12" s="188"/>
      <c r="UQH12" s="188"/>
      <c r="UQI12" s="188"/>
      <c r="UQJ12" s="188"/>
      <c r="UQK12" s="188"/>
      <c r="UQL12" s="188"/>
      <c r="UQM12" s="188"/>
      <c r="UQN12" s="188"/>
      <c r="UQO12" s="188"/>
      <c r="UQP12" s="188"/>
      <c r="UQQ12" s="188"/>
      <c r="UQR12" s="188"/>
      <c r="UQS12" s="188"/>
      <c r="UQT12" s="188"/>
      <c r="UQU12" s="188"/>
      <c r="UQV12" s="188"/>
      <c r="UQW12" s="188"/>
      <c r="UQX12" s="188"/>
      <c r="UQY12" s="188"/>
      <c r="UQZ12" s="188"/>
      <c r="URA12" s="188"/>
      <c r="URB12" s="188"/>
      <c r="URC12" s="188"/>
      <c r="URD12" s="188"/>
      <c r="URE12" s="188"/>
      <c r="URF12" s="188"/>
      <c r="URG12" s="188"/>
      <c r="URH12" s="188"/>
      <c r="URI12" s="188"/>
      <c r="URJ12" s="188"/>
      <c r="URK12" s="188"/>
      <c r="URL12" s="188"/>
      <c r="URM12" s="188"/>
      <c r="URN12" s="188"/>
      <c r="URO12" s="188"/>
      <c r="URP12" s="188"/>
      <c r="URQ12" s="188"/>
      <c r="URR12" s="188"/>
      <c r="URS12" s="188"/>
      <c r="URT12" s="188"/>
      <c r="URU12" s="188"/>
      <c r="URV12" s="188"/>
      <c r="URW12" s="188"/>
      <c r="URX12" s="188"/>
      <c r="URY12" s="188"/>
      <c r="URZ12" s="188"/>
      <c r="USA12" s="188"/>
      <c r="USB12" s="188"/>
      <c r="USC12" s="188"/>
      <c r="USD12" s="188"/>
      <c r="USE12" s="188"/>
      <c r="USF12" s="188"/>
      <c r="USG12" s="188"/>
      <c r="USH12" s="188"/>
      <c r="USI12" s="188"/>
      <c r="USJ12" s="188"/>
      <c r="USK12" s="188"/>
      <c r="USL12" s="188"/>
      <c r="USM12" s="188"/>
      <c r="USN12" s="188"/>
      <c r="USO12" s="188"/>
      <c r="USP12" s="188"/>
      <c r="USQ12" s="188"/>
      <c r="USR12" s="188"/>
      <c r="USS12" s="188"/>
      <c r="UST12" s="188"/>
      <c r="USU12" s="188"/>
      <c r="USV12" s="188"/>
      <c r="USW12" s="188"/>
      <c r="USX12" s="188"/>
      <c r="USY12" s="188"/>
      <c r="USZ12" s="188"/>
      <c r="UTA12" s="188"/>
      <c r="UTB12" s="188"/>
      <c r="UTC12" s="188"/>
      <c r="UTD12" s="188"/>
      <c r="UTE12" s="188"/>
      <c r="UTF12" s="188"/>
      <c r="UTG12" s="188"/>
      <c r="UTH12" s="188"/>
      <c r="UTI12" s="188"/>
      <c r="UTJ12" s="188"/>
      <c r="UTK12" s="188"/>
      <c r="UTL12" s="188"/>
      <c r="UTM12" s="188"/>
      <c r="UTN12" s="188"/>
      <c r="UTO12" s="188"/>
      <c r="UTP12" s="188"/>
      <c r="UTQ12" s="188"/>
      <c r="UTR12" s="188"/>
      <c r="UTS12" s="188"/>
      <c r="UTT12" s="188"/>
      <c r="UTU12" s="188"/>
      <c r="UTV12" s="188"/>
      <c r="UTW12" s="188"/>
      <c r="UTX12" s="188"/>
      <c r="UTY12" s="188"/>
      <c r="UTZ12" s="188"/>
      <c r="UUA12" s="188"/>
      <c r="UUB12" s="188"/>
      <c r="UUC12" s="188"/>
      <c r="UUD12" s="188"/>
      <c r="UUE12" s="188"/>
      <c r="UUF12" s="188"/>
      <c r="UUG12" s="188"/>
      <c r="UUH12" s="188"/>
      <c r="UUI12" s="188"/>
      <c r="UUJ12" s="188"/>
      <c r="UUK12" s="188"/>
      <c r="UUL12" s="188"/>
      <c r="UUM12" s="188"/>
      <c r="UUN12" s="188"/>
      <c r="UUO12" s="188"/>
      <c r="UUP12" s="188"/>
      <c r="UUQ12" s="188"/>
      <c r="UUR12" s="188"/>
      <c r="UUS12" s="188"/>
      <c r="UUT12" s="188"/>
      <c r="UUU12" s="188"/>
      <c r="UUV12" s="188"/>
      <c r="UUW12" s="188"/>
      <c r="UUX12" s="188"/>
      <c r="UUY12" s="188"/>
      <c r="UUZ12" s="188"/>
      <c r="UVA12" s="188"/>
      <c r="UVB12" s="188"/>
      <c r="UVC12" s="188"/>
      <c r="UVD12" s="188"/>
      <c r="UVE12" s="188"/>
      <c r="UVF12" s="188"/>
      <c r="UVG12" s="188"/>
      <c r="UVH12" s="188"/>
      <c r="UVI12" s="188"/>
      <c r="UVJ12" s="188"/>
      <c r="UVK12" s="188"/>
      <c r="UVL12" s="188"/>
      <c r="UVM12" s="188"/>
      <c r="UVN12" s="188"/>
      <c r="UVO12" s="188"/>
      <c r="UVP12" s="188"/>
      <c r="UVQ12" s="188"/>
      <c r="UVR12" s="188"/>
      <c r="UVS12" s="188"/>
      <c r="UVT12" s="188"/>
      <c r="UVU12" s="188"/>
      <c r="UVV12" s="188"/>
      <c r="UVW12" s="188"/>
      <c r="UVX12" s="188"/>
      <c r="UVY12" s="188"/>
      <c r="UVZ12" s="188"/>
      <c r="UWA12" s="188"/>
      <c r="UWB12" s="188"/>
      <c r="UWC12" s="188"/>
      <c r="UWD12" s="188"/>
      <c r="UWE12" s="188"/>
      <c r="UWF12" s="188"/>
      <c r="UWG12" s="188"/>
      <c r="UWH12" s="188"/>
      <c r="UWI12" s="188"/>
      <c r="UWJ12" s="188"/>
      <c r="UWK12" s="188"/>
      <c r="UWL12" s="188"/>
      <c r="UWM12" s="188"/>
      <c r="UWN12" s="188"/>
      <c r="UWO12" s="188"/>
      <c r="UWP12" s="188"/>
      <c r="UWQ12" s="188"/>
      <c r="UWR12" s="188"/>
      <c r="UWS12" s="188"/>
      <c r="UWT12" s="188"/>
      <c r="UWU12" s="188"/>
      <c r="UWV12" s="188"/>
      <c r="UWW12" s="188"/>
      <c r="UWX12" s="188"/>
      <c r="UWY12" s="188"/>
      <c r="UWZ12" s="188"/>
      <c r="UXA12" s="188"/>
      <c r="UXB12" s="188"/>
      <c r="UXC12" s="188"/>
      <c r="UXD12" s="188"/>
      <c r="UXE12" s="188"/>
      <c r="UXF12" s="188"/>
      <c r="UXG12" s="188"/>
      <c r="UXH12" s="188"/>
      <c r="UXI12" s="188"/>
      <c r="UXJ12" s="188"/>
      <c r="UXK12" s="188"/>
      <c r="UXL12" s="188"/>
      <c r="UXM12" s="188"/>
      <c r="UXN12" s="188"/>
      <c r="UXO12" s="188"/>
      <c r="UXP12" s="188"/>
      <c r="UXQ12" s="188"/>
      <c r="UXR12" s="188"/>
      <c r="UXS12" s="188"/>
      <c r="UXT12" s="188"/>
      <c r="UXU12" s="188"/>
      <c r="UXV12" s="188"/>
      <c r="UXW12" s="188"/>
      <c r="UXX12" s="188"/>
      <c r="UXY12" s="188"/>
      <c r="UXZ12" s="188"/>
      <c r="UYA12" s="188"/>
      <c r="UYB12" s="188"/>
      <c r="UYC12" s="188"/>
      <c r="UYD12" s="188"/>
      <c r="UYE12" s="188"/>
      <c r="UYF12" s="188"/>
      <c r="UYG12" s="188"/>
      <c r="UYH12" s="188"/>
      <c r="UYI12" s="188"/>
      <c r="UYJ12" s="188"/>
      <c r="UYK12" s="188"/>
      <c r="UYL12" s="188"/>
      <c r="UYM12" s="188"/>
      <c r="UYN12" s="188"/>
      <c r="UYO12" s="188"/>
      <c r="UYP12" s="188"/>
      <c r="UYQ12" s="188"/>
      <c r="UYR12" s="188"/>
      <c r="UYS12" s="188"/>
      <c r="UYT12" s="188"/>
      <c r="UYU12" s="188"/>
      <c r="UYV12" s="188"/>
      <c r="UYW12" s="188"/>
      <c r="UYX12" s="188"/>
      <c r="UYY12" s="188"/>
      <c r="UYZ12" s="188"/>
      <c r="UZA12" s="188"/>
      <c r="UZB12" s="188"/>
      <c r="UZC12" s="188"/>
      <c r="UZD12" s="188"/>
      <c r="UZE12" s="188"/>
      <c r="UZF12" s="188"/>
      <c r="UZG12" s="188"/>
      <c r="UZH12" s="188"/>
      <c r="UZI12" s="188"/>
      <c r="UZJ12" s="188"/>
      <c r="UZK12" s="188"/>
      <c r="UZL12" s="188"/>
      <c r="UZM12" s="188"/>
      <c r="UZN12" s="188"/>
      <c r="UZO12" s="188"/>
      <c r="UZP12" s="188"/>
      <c r="UZQ12" s="188"/>
      <c r="UZR12" s="188"/>
      <c r="UZS12" s="188"/>
      <c r="UZT12" s="188"/>
      <c r="UZU12" s="188"/>
      <c r="UZV12" s="188"/>
      <c r="UZW12" s="188"/>
      <c r="UZX12" s="188"/>
      <c r="UZY12" s="188"/>
      <c r="UZZ12" s="188"/>
      <c r="VAA12" s="188"/>
      <c r="VAB12" s="188"/>
      <c r="VAC12" s="188"/>
      <c r="VAD12" s="188"/>
      <c r="VAE12" s="188"/>
      <c r="VAF12" s="188"/>
      <c r="VAG12" s="188"/>
      <c r="VAH12" s="188"/>
      <c r="VAI12" s="188"/>
      <c r="VAJ12" s="188"/>
      <c r="VAK12" s="188"/>
      <c r="VAL12" s="188"/>
      <c r="VAM12" s="188"/>
      <c r="VAN12" s="188"/>
      <c r="VAO12" s="188"/>
      <c r="VAP12" s="188"/>
      <c r="VAQ12" s="188"/>
      <c r="VAR12" s="188"/>
      <c r="VAS12" s="188"/>
      <c r="VAT12" s="188"/>
      <c r="VAU12" s="188"/>
      <c r="VAV12" s="188"/>
      <c r="VAW12" s="188"/>
      <c r="VAX12" s="188"/>
      <c r="VAY12" s="188"/>
      <c r="VAZ12" s="188"/>
      <c r="VBA12" s="188"/>
      <c r="VBB12" s="188"/>
      <c r="VBC12" s="188"/>
      <c r="VBD12" s="188"/>
      <c r="VBE12" s="188"/>
      <c r="VBF12" s="188"/>
      <c r="VBG12" s="188"/>
      <c r="VBH12" s="188"/>
      <c r="VBI12" s="188"/>
      <c r="VBJ12" s="188"/>
      <c r="VBK12" s="188"/>
      <c r="VBL12" s="188"/>
      <c r="VBM12" s="188"/>
      <c r="VBN12" s="188"/>
      <c r="VBO12" s="188"/>
      <c r="VBP12" s="188"/>
      <c r="VBQ12" s="188"/>
      <c r="VBR12" s="188"/>
      <c r="VBS12" s="188"/>
      <c r="VBT12" s="188"/>
      <c r="VBU12" s="188"/>
      <c r="VBV12" s="188"/>
      <c r="VBW12" s="188"/>
      <c r="VBX12" s="188"/>
      <c r="VBY12" s="188"/>
      <c r="VBZ12" s="188"/>
      <c r="VCA12" s="188"/>
      <c r="VCB12" s="188"/>
      <c r="VCC12" s="188"/>
      <c r="VCD12" s="188"/>
      <c r="VCE12" s="188"/>
      <c r="VCF12" s="188"/>
      <c r="VCG12" s="188"/>
      <c r="VCH12" s="188"/>
      <c r="VCI12" s="188"/>
      <c r="VCJ12" s="188"/>
      <c r="VCK12" s="188"/>
      <c r="VCL12" s="188"/>
      <c r="VCM12" s="188"/>
      <c r="VCN12" s="188"/>
      <c r="VCO12" s="188"/>
      <c r="VCP12" s="188"/>
      <c r="VCQ12" s="188"/>
      <c r="VCR12" s="188"/>
      <c r="VCS12" s="188"/>
      <c r="VCT12" s="188"/>
      <c r="VCU12" s="188"/>
      <c r="VCV12" s="188"/>
      <c r="VCW12" s="188"/>
      <c r="VCX12" s="188"/>
      <c r="VCY12" s="188"/>
      <c r="VCZ12" s="188"/>
      <c r="VDA12" s="188"/>
      <c r="VDB12" s="188"/>
      <c r="VDC12" s="188"/>
      <c r="VDD12" s="188"/>
      <c r="VDE12" s="188"/>
      <c r="VDF12" s="188"/>
      <c r="VDG12" s="188"/>
      <c r="VDH12" s="188"/>
      <c r="VDI12" s="188"/>
      <c r="VDJ12" s="188"/>
      <c r="VDK12" s="188"/>
      <c r="VDL12" s="188"/>
      <c r="VDM12" s="188"/>
      <c r="VDN12" s="188"/>
      <c r="VDO12" s="188"/>
      <c r="VDP12" s="188"/>
      <c r="VDQ12" s="188"/>
      <c r="VDR12" s="188"/>
      <c r="VDS12" s="188"/>
      <c r="VDT12" s="188"/>
      <c r="VDU12" s="188"/>
      <c r="VDV12" s="188"/>
      <c r="VDW12" s="188"/>
      <c r="VDX12" s="188"/>
      <c r="VDY12" s="188"/>
      <c r="VDZ12" s="188"/>
      <c r="VEA12" s="188"/>
      <c r="VEB12" s="188"/>
      <c r="VEC12" s="188"/>
      <c r="VED12" s="188"/>
      <c r="VEE12" s="188"/>
      <c r="VEF12" s="188"/>
      <c r="VEG12" s="188"/>
      <c r="VEH12" s="188"/>
      <c r="VEI12" s="188"/>
      <c r="VEJ12" s="188"/>
      <c r="VEK12" s="188"/>
      <c r="VEL12" s="188"/>
      <c r="VEM12" s="188"/>
      <c r="VEN12" s="188"/>
      <c r="VEO12" s="188"/>
      <c r="VEP12" s="188"/>
      <c r="VEQ12" s="188"/>
      <c r="VER12" s="188"/>
      <c r="VES12" s="188"/>
      <c r="VET12" s="188"/>
      <c r="VEU12" s="188"/>
      <c r="VEV12" s="188"/>
      <c r="VEW12" s="188"/>
      <c r="VEX12" s="188"/>
      <c r="VEY12" s="188"/>
      <c r="VEZ12" s="188"/>
      <c r="VFA12" s="188"/>
      <c r="VFB12" s="188"/>
      <c r="VFC12" s="188"/>
      <c r="VFD12" s="188"/>
      <c r="VFE12" s="188"/>
      <c r="VFF12" s="188"/>
      <c r="VFG12" s="188"/>
      <c r="VFH12" s="188"/>
      <c r="VFI12" s="188"/>
      <c r="VFJ12" s="188"/>
      <c r="VFK12" s="188"/>
      <c r="VFL12" s="188"/>
      <c r="VFM12" s="188"/>
      <c r="VFN12" s="188"/>
      <c r="VFO12" s="188"/>
      <c r="VFP12" s="188"/>
      <c r="VFQ12" s="188"/>
      <c r="VFR12" s="188"/>
      <c r="VFS12" s="188"/>
      <c r="VFT12" s="188"/>
      <c r="VFU12" s="188"/>
      <c r="VFV12" s="188"/>
      <c r="VFW12" s="188"/>
      <c r="VFX12" s="188"/>
      <c r="VFY12" s="188"/>
      <c r="VFZ12" s="188"/>
      <c r="VGA12" s="188"/>
      <c r="VGB12" s="188"/>
      <c r="VGC12" s="188"/>
      <c r="VGD12" s="188"/>
      <c r="VGE12" s="188"/>
      <c r="VGF12" s="188"/>
      <c r="VGG12" s="188"/>
      <c r="VGH12" s="188"/>
      <c r="VGI12" s="188"/>
      <c r="VGJ12" s="188"/>
      <c r="VGK12" s="188"/>
      <c r="VGL12" s="188"/>
      <c r="VGM12" s="188"/>
      <c r="VGN12" s="188"/>
      <c r="VGO12" s="188"/>
      <c r="VGP12" s="188"/>
      <c r="VGQ12" s="188"/>
      <c r="VGR12" s="188"/>
      <c r="VGS12" s="188"/>
      <c r="VGT12" s="188"/>
      <c r="VGU12" s="188"/>
      <c r="VGV12" s="188"/>
      <c r="VGW12" s="188"/>
      <c r="VGX12" s="188"/>
      <c r="VGY12" s="188"/>
      <c r="VGZ12" s="188"/>
      <c r="VHA12" s="188"/>
      <c r="VHB12" s="188"/>
      <c r="VHC12" s="188"/>
      <c r="VHD12" s="188"/>
      <c r="VHE12" s="188"/>
      <c r="VHF12" s="188"/>
      <c r="VHG12" s="188"/>
      <c r="VHH12" s="188"/>
      <c r="VHI12" s="188"/>
      <c r="VHJ12" s="188"/>
      <c r="VHK12" s="188"/>
      <c r="VHL12" s="188"/>
      <c r="VHM12" s="188"/>
      <c r="VHN12" s="188"/>
      <c r="VHO12" s="188"/>
      <c r="VHP12" s="188"/>
      <c r="VHQ12" s="188"/>
      <c r="VHR12" s="188"/>
      <c r="VHS12" s="188"/>
      <c r="VHT12" s="188"/>
      <c r="VHU12" s="188"/>
      <c r="VHV12" s="188"/>
      <c r="VHW12" s="188"/>
      <c r="VHX12" s="188"/>
      <c r="VHY12" s="188"/>
      <c r="VHZ12" s="188"/>
      <c r="VIA12" s="188"/>
      <c r="VIB12" s="188"/>
      <c r="VIC12" s="188"/>
      <c r="VID12" s="188"/>
      <c r="VIE12" s="188"/>
      <c r="VIF12" s="188"/>
      <c r="VIG12" s="188"/>
      <c r="VIH12" s="188"/>
      <c r="VII12" s="188"/>
      <c r="VIJ12" s="188"/>
      <c r="VIK12" s="188"/>
      <c r="VIL12" s="188"/>
      <c r="VIM12" s="188"/>
      <c r="VIN12" s="188"/>
      <c r="VIO12" s="188"/>
      <c r="VIP12" s="188"/>
      <c r="VIQ12" s="188"/>
      <c r="VIR12" s="188"/>
      <c r="VIS12" s="188"/>
      <c r="VIT12" s="188"/>
      <c r="VIU12" s="188"/>
      <c r="VIV12" s="188"/>
      <c r="VIW12" s="188"/>
      <c r="VIX12" s="188"/>
      <c r="VIY12" s="188"/>
      <c r="VIZ12" s="188"/>
      <c r="VJA12" s="188"/>
      <c r="VJB12" s="188"/>
      <c r="VJC12" s="188"/>
      <c r="VJD12" s="188"/>
      <c r="VJE12" s="188"/>
      <c r="VJF12" s="188"/>
      <c r="VJG12" s="188"/>
      <c r="VJH12" s="188"/>
      <c r="VJI12" s="188"/>
      <c r="VJJ12" s="188"/>
      <c r="VJK12" s="188"/>
      <c r="VJL12" s="188"/>
      <c r="VJM12" s="188"/>
      <c r="VJN12" s="188"/>
      <c r="VJO12" s="188"/>
      <c r="VJP12" s="188"/>
      <c r="VJQ12" s="188"/>
      <c r="VJR12" s="188"/>
      <c r="VJS12" s="188"/>
      <c r="VJT12" s="188"/>
      <c r="VJU12" s="188"/>
      <c r="VJV12" s="188"/>
      <c r="VJW12" s="188"/>
      <c r="VJX12" s="188"/>
      <c r="VJY12" s="188"/>
      <c r="VJZ12" s="188"/>
      <c r="VKA12" s="188"/>
      <c r="VKB12" s="188"/>
      <c r="VKC12" s="188"/>
      <c r="VKD12" s="188"/>
      <c r="VKE12" s="188"/>
      <c r="VKF12" s="188"/>
      <c r="VKG12" s="188"/>
      <c r="VKH12" s="188"/>
      <c r="VKI12" s="188"/>
      <c r="VKJ12" s="188"/>
      <c r="VKK12" s="188"/>
      <c r="VKL12" s="188"/>
      <c r="VKM12" s="188"/>
      <c r="VKN12" s="188"/>
      <c r="VKO12" s="188"/>
      <c r="VKP12" s="188"/>
      <c r="VKQ12" s="188"/>
      <c r="VKR12" s="188"/>
      <c r="VKS12" s="188"/>
      <c r="VKT12" s="188"/>
      <c r="VKU12" s="188"/>
      <c r="VKV12" s="188"/>
      <c r="VKW12" s="188"/>
      <c r="VKX12" s="188"/>
      <c r="VKY12" s="188"/>
      <c r="VKZ12" s="188"/>
      <c r="VLA12" s="188"/>
      <c r="VLB12" s="188"/>
      <c r="VLC12" s="188"/>
      <c r="VLD12" s="188"/>
      <c r="VLE12" s="188"/>
      <c r="VLF12" s="188"/>
      <c r="VLG12" s="188"/>
      <c r="VLH12" s="188"/>
      <c r="VLI12" s="188"/>
      <c r="VLJ12" s="188"/>
      <c r="VLK12" s="188"/>
      <c r="VLL12" s="188"/>
      <c r="VLM12" s="188"/>
      <c r="VLN12" s="188"/>
      <c r="VLO12" s="188"/>
      <c r="VLP12" s="188"/>
      <c r="VLQ12" s="188"/>
      <c r="VLR12" s="188"/>
      <c r="VLS12" s="188"/>
      <c r="VLT12" s="188"/>
      <c r="VLU12" s="188"/>
      <c r="VLV12" s="188"/>
      <c r="VLW12" s="188"/>
      <c r="VLX12" s="188"/>
      <c r="VLY12" s="188"/>
      <c r="VLZ12" s="188"/>
      <c r="VMA12" s="188"/>
      <c r="VMB12" s="188"/>
      <c r="VMC12" s="188"/>
      <c r="VMD12" s="188"/>
      <c r="VME12" s="188"/>
      <c r="VMF12" s="188"/>
      <c r="VMG12" s="188"/>
      <c r="VMH12" s="188"/>
      <c r="VMI12" s="188"/>
      <c r="VMJ12" s="188"/>
      <c r="VMK12" s="188"/>
      <c r="VML12" s="188"/>
      <c r="VMM12" s="188"/>
      <c r="VMN12" s="188"/>
      <c r="VMO12" s="188"/>
      <c r="VMP12" s="188"/>
      <c r="VMQ12" s="188"/>
      <c r="VMR12" s="188"/>
      <c r="VMS12" s="188"/>
      <c r="VMT12" s="188"/>
      <c r="VMU12" s="188"/>
      <c r="VMV12" s="188"/>
      <c r="VMW12" s="188"/>
      <c r="VMX12" s="188"/>
      <c r="VMY12" s="188"/>
      <c r="VMZ12" s="188"/>
      <c r="VNA12" s="188"/>
      <c r="VNB12" s="188"/>
      <c r="VNC12" s="188"/>
      <c r="VND12" s="188"/>
      <c r="VNE12" s="188"/>
      <c r="VNF12" s="188"/>
      <c r="VNG12" s="188"/>
      <c r="VNH12" s="188"/>
      <c r="VNI12" s="188"/>
      <c r="VNJ12" s="188"/>
      <c r="VNK12" s="188"/>
      <c r="VNL12" s="188"/>
      <c r="VNM12" s="188"/>
      <c r="VNN12" s="188"/>
      <c r="VNO12" s="188"/>
      <c r="VNP12" s="188"/>
      <c r="VNQ12" s="188"/>
      <c r="VNR12" s="188"/>
      <c r="VNS12" s="188"/>
      <c r="VNT12" s="188"/>
      <c r="VNU12" s="188"/>
      <c r="VNV12" s="188"/>
      <c r="VNW12" s="188"/>
      <c r="VNX12" s="188"/>
      <c r="VNY12" s="188"/>
      <c r="VNZ12" s="188"/>
      <c r="VOA12" s="188"/>
      <c r="VOB12" s="188"/>
      <c r="VOC12" s="188"/>
      <c r="VOD12" s="188"/>
      <c r="VOE12" s="188"/>
      <c r="VOF12" s="188"/>
      <c r="VOG12" s="188"/>
      <c r="VOH12" s="188"/>
      <c r="VOI12" s="188"/>
      <c r="VOJ12" s="188"/>
      <c r="VOK12" s="188"/>
      <c r="VOL12" s="188"/>
      <c r="VOM12" s="188"/>
      <c r="VON12" s="188"/>
      <c r="VOO12" s="188"/>
      <c r="VOP12" s="188"/>
      <c r="VOQ12" s="188"/>
      <c r="VOR12" s="188"/>
      <c r="VOS12" s="188"/>
      <c r="VOT12" s="188"/>
      <c r="VOU12" s="188"/>
      <c r="VOV12" s="188"/>
      <c r="VOW12" s="188"/>
      <c r="VOX12" s="188"/>
      <c r="VOY12" s="188"/>
      <c r="VOZ12" s="188"/>
      <c r="VPA12" s="188"/>
      <c r="VPB12" s="188"/>
      <c r="VPC12" s="188"/>
      <c r="VPD12" s="188"/>
      <c r="VPE12" s="188"/>
      <c r="VPF12" s="188"/>
      <c r="VPG12" s="188"/>
      <c r="VPH12" s="188"/>
      <c r="VPI12" s="188"/>
      <c r="VPJ12" s="188"/>
      <c r="VPK12" s="188"/>
      <c r="VPL12" s="188"/>
      <c r="VPM12" s="188"/>
      <c r="VPN12" s="188"/>
      <c r="VPO12" s="188"/>
      <c r="VPP12" s="188"/>
      <c r="VPQ12" s="188"/>
      <c r="VPR12" s="188"/>
      <c r="VPS12" s="188"/>
      <c r="VPT12" s="188"/>
      <c r="VPU12" s="188"/>
      <c r="VPV12" s="188"/>
      <c r="VPW12" s="188"/>
      <c r="VPX12" s="188"/>
      <c r="VPY12" s="188"/>
      <c r="VPZ12" s="188"/>
      <c r="VQA12" s="188"/>
      <c r="VQB12" s="188"/>
      <c r="VQC12" s="188"/>
      <c r="VQD12" s="188"/>
      <c r="VQE12" s="188"/>
      <c r="VQF12" s="188"/>
      <c r="VQG12" s="188"/>
      <c r="VQH12" s="188"/>
      <c r="VQI12" s="188"/>
      <c r="VQJ12" s="188"/>
      <c r="VQK12" s="188"/>
      <c r="VQL12" s="188"/>
      <c r="VQM12" s="188"/>
      <c r="VQN12" s="188"/>
      <c r="VQO12" s="188"/>
      <c r="VQP12" s="188"/>
      <c r="VQQ12" s="188"/>
      <c r="VQR12" s="188"/>
      <c r="VQS12" s="188"/>
      <c r="VQT12" s="188"/>
      <c r="VQU12" s="188"/>
      <c r="VQV12" s="188"/>
      <c r="VQW12" s="188"/>
      <c r="VQX12" s="188"/>
      <c r="VQY12" s="188"/>
      <c r="VQZ12" s="188"/>
      <c r="VRA12" s="188"/>
      <c r="VRB12" s="188"/>
      <c r="VRC12" s="188"/>
      <c r="VRD12" s="188"/>
      <c r="VRE12" s="188"/>
      <c r="VRF12" s="188"/>
      <c r="VRG12" s="188"/>
      <c r="VRH12" s="188"/>
      <c r="VRI12" s="188"/>
      <c r="VRJ12" s="188"/>
      <c r="VRK12" s="188"/>
      <c r="VRL12" s="188"/>
      <c r="VRM12" s="188"/>
      <c r="VRN12" s="188"/>
      <c r="VRO12" s="188"/>
      <c r="VRP12" s="188"/>
      <c r="VRQ12" s="188"/>
      <c r="VRR12" s="188"/>
      <c r="VRS12" s="188"/>
      <c r="VRT12" s="188"/>
      <c r="VRU12" s="188"/>
      <c r="VRV12" s="188"/>
      <c r="VRW12" s="188"/>
      <c r="VRX12" s="188"/>
      <c r="VRY12" s="188"/>
      <c r="VRZ12" s="188"/>
      <c r="VSA12" s="188"/>
      <c r="VSB12" s="188"/>
      <c r="VSC12" s="188"/>
      <c r="VSD12" s="188"/>
      <c r="VSE12" s="188"/>
      <c r="VSF12" s="188"/>
      <c r="VSG12" s="188"/>
      <c r="VSH12" s="188"/>
      <c r="VSI12" s="188"/>
      <c r="VSJ12" s="188"/>
      <c r="VSK12" s="188"/>
      <c r="VSL12" s="188"/>
      <c r="VSM12" s="188"/>
      <c r="VSN12" s="188"/>
      <c r="VSO12" s="188"/>
      <c r="VSP12" s="188"/>
      <c r="VSQ12" s="188"/>
      <c r="VSR12" s="188"/>
      <c r="VSS12" s="188"/>
      <c r="VST12" s="188"/>
      <c r="VSU12" s="188"/>
      <c r="VSV12" s="188"/>
      <c r="VSW12" s="188"/>
      <c r="VSX12" s="188"/>
      <c r="VSY12" s="188"/>
      <c r="VSZ12" s="188"/>
      <c r="VTA12" s="188"/>
      <c r="VTB12" s="188"/>
      <c r="VTC12" s="188"/>
      <c r="VTD12" s="188"/>
      <c r="VTE12" s="188"/>
      <c r="VTF12" s="188"/>
      <c r="VTG12" s="188"/>
      <c r="VTH12" s="188"/>
      <c r="VTI12" s="188"/>
      <c r="VTJ12" s="188"/>
      <c r="VTK12" s="188"/>
      <c r="VTL12" s="188"/>
      <c r="VTM12" s="188"/>
      <c r="VTN12" s="188"/>
      <c r="VTO12" s="188"/>
      <c r="VTP12" s="188"/>
      <c r="VTQ12" s="188"/>
      <c r="VTR12" s="188"/>
      <c r="VTS12" s="188"/>
      <c r="VTT12" s="188"/>
      <c r="VTU12" s="188"/>
      <c r="VTV12" s="188"/>
      <c r="VTW12" s="188"/>
      <c r="VTX12" s="188"/>
      <c r="VTY12" s="188"/>
      <c r="VTZ12" s="188"/>
      <c r="VUA12" s="188"/>
      <c r="VUB12" s="188"/>
      <c r="VUC12" s="188"/>
      <c r="VUD12" s="188"/>
      <c r="VUE12" s="188"/>
      <c r="VUF12" s="188"/>
      <c r="VUG12" s="188"/>
      <c r="VUH12" s="188"/>
      <c r="VUI12" s="188"/>
      <c r="VUJ12" s="188"/>
      <c r="VUK12" s="188"/>
      <c r="VUL12" s="188"/>
      <c r="VUM12" s="188"/>
      <c r="VUN12" s="188"/>
      <c r="VUO12" s="188"/>
      <c r="VUP12" s="188"/>
      <c r="VUQ12" s="188"/>
      <c r="VUR12" s="188"/>
      <c r="VUS12" s="188"/>
      <c r="VUT12" s="188"/>
      <c r="VUU12" s="188"/>
      <c r="VUV12" s="188"/>
      <c r="VUW12" s="188"/>
      <c r="VUX12" s="188"/>
      <c r="VUY12" s="188"/>
      <c r="VUZ12" s="188"/>
      <c r="VVA12" s="188"/>
      <c r="VVB12" s="188"/>
      <c r="VVC12" s="188"/>
      <c r="VVD12" s="188"/>
      <c r="VVE12" s="188"/>
      <c r="VVF12" s="188"/>
      <c r="VVG12" s="188"/>
      <c r="VVH12" s="188"/>
      <c r="VVI12" s="188"/>
      <c r="VVJ12" s="188"/>
      <c r="VVK12" s="188"/>
      <c r="VVL12" s="188"/>
      <c r="VVM12" s="188"/>
      <c r="VVN12" s="188"/>
      <c r="VVO12" s="188"/>
      <c r="VVP12" s="188"/>
      <c r="VVQ12" s="188"/>
      <c r="VVR12" s="188"/>
      <c r="VVS12" s="188"/>
      <c r="VVT12" s="188"/>
      <c r="VVU12" s="188"/>
      <c r="VVV12" s="188"/>
      <c r="VVW12" s="188"/>
      <c r="VVX12" s="188"/>
      <c r="VVY12" s="188"/>
      <c r="VVZ12" s="188"/>
      <c r="VWA12" s="188"/>
      <c r="VWB12" s="188"/>
      <c r="VWC12" s="188"/>
      <c r="VWD12" s="188"/>
      <c r="VWE12" s="188"/>
      <c r="VWF12" s="188"/>
      <c r="VWG12" s="188"/>
      <c r="VWH12" s="188"/>
      <c r="VWI12" s="188"/>
      <c r="VWJ12" s="188"/>
      <c r="VWK12" s="188"/>
      <c r="VWL12" s="188"/>
      <c r="VWM12" s="188"/>
      <c r="VWN12" s="188"/>
      <c r="VWO12" s="188"/>
      <c r="VWP12" s="188"/>
      <c r="VWQ12" s="188"/>
      <c r="VWR12" s="188"/>
      <c r="VWS12" s="188"/>
      <c r="VWT12" s="188"/>
      <c r="VWU12" s="188"/>
      <c r="VWV12" s="188"/>
      <c r="VWW12" s="188"/>
      <c r="VWX12" s="188"/>
      <c r="VWY12" s="188"/>
      <c r="VWZ12" s="188"/>
      <c r="VXA12" s="188"/>
      <c r="VXB12" s="188"/>
      <c r="VXC12" s="188"/>
      <c r="VXD12" s="188"/>
      <c r="VXE12" s="188"/>
      <c r="VXF12" s="188"/>
      <c r="VXG12" s="188"/>
      <c r="VXH12" s="188"/>
      <c r="VXI12" s="188"/>
      <c r="VXJ12" s="188"/>
      <c r="VXK12" s="188"/>
      <c r="VXL12" s="188"/>
      <c r="VXM12" s="188"/>
      <c r="VXN12" s="188"/>
      <c r="VXO12" s="188"/>
      <c r="VXP12" s="188"/>
      <c r="VXQ12" s="188"/>
      <c r="VXR12" s="188"/>
      <c r="VXS12" s="188"/>
      <c r="VXT12" s="188"/>
      <c r="VXU12" s="188"/>
      <c r="VXV12" s="188"/>
      <c r="VXW12" s="188"/>
      <c r="VXX12" s="188"/>
      <c r="VXY12" s="188"/>
      <c r="VXZ12" s="188"/>
      <c r="VYA12" s="188"/>
      <c r="VYB12" s="188"/>
      <c r="VYC12" s="188"/>
      <c r="VYD12" s="188"/>
      <c r="VYE12" s="188"/>
      <c r="VYF12" s="188"/>
      <c r="VYG12" s="188"/>
      <c r="VYH12" s="188"/>
      <c r="VYI12" s="188"/>
      <c r="VYJ12" s="188"/>
      <c r="VYK12" s="188"/>
      <c r="VYL12" s="188"/>
      <c r="VYM12" s="188"/>
      <c r="VYN12" s="188"/>
      <c r="VYO12" s="188"/>
      <c r="VYP12" s="188"/>
      <c r="VYQ12" s="188"/>
      <c r="VYR12" s="188"/>
      <c r="VYS12" s="188"/>
      <c r="VYT12" s="188"/>
      <c r="VYU12" s="188"/>
      <c r="VYV12" s="188"/>
      <c r="VYW12" s="188"/>
      <c r="VYX12" s="188"/>
      <c r="VYY12" s="188"/>
      <c r="VYZ12" s="188"/>
      <c r="VZA12" s="188"/>
      <c r="VZB12" s="188"/>
      <c r="VZC12" s="188"/>
      <c r="VZD12" s="188"/>
      <c r="VZE12" s="188"/>
      <c r="VZF12" s="188"/>
      <c r="VZG12" s="188"/>
      <c r="VZH12" s="188"/>
      <c r="VZI12" s="188"/>
      <c r="VZJ12" s="188"/>
      <c r="VZK12" s="188"/>
      <c r="VZL12" s="188"/>
      <c r="VZM12" s="188"/>
      <c r="VZN12" s="188"/>
      <c r="VZO12" s="188"/>
      <c r="VZP12" s="188"/>
      <c r="VZQ12" s="188"/>
      <c r="VZR12" s="188"/>
      <c r="VZS12" s="188"/>
      <c r="VZT12" s="188"/>
      <c r="VZU12" s="188"/>
      <c r="VZV12" s="188"/>
      <c r="VZW12" s="188"/>
      <c r="VZX12" s="188"/>
      <c r="VZY12" s="188"/>
      <c r="VZZ12" s="188"/>
      <c r="WAA12" s="188"/>
      <c r="WAB12" s="188"/>
      <c r="WAC12" s="188"/>
      <c r="WAD12" s="188"/>
      <c r="WAE12" s="188"/>
      <c r="WAF12" s="188"/>
      <c r="WAG12" s="188"/>
      <c r="WAH12" s="188"/>
      <c r="WAI12" s="188"/>
      <c r="WAJ12" s="188"/>
      <c r="WAK12" s="188"/>
      <c r="WAL12" s="188"/>
      <c r="WAM12" s="188"/>
      <c r="WAN12" s="188"/>
      <c r="WAO12" s="188"/>
      <c r="WAP12" s="188"/>
      <c r="WAQ12" s="188"/>
      <c r="WAR12" s="188"/>
      <c r="WAS12" s="188"/>
      <c r="WAT12" s="188"/>
      <c r="WAU12" s="188"/>
      <c r="WAV12" s="188"/>
      <c r="WAW12" s="188"/>
      <c r="WAX12" s="188"/>
      <c r="WAY12" s="188"/>
      <c r="WAZ12" s="188"/>
      <c r="WBA12" s="188"/>
      <c r="WBB12" s="188"/>
      <c r="WBC12" s="188"/>
      <c r="WBD12" s="188"/>
      <c r="WBE12" s="188"/>
      <c r="WBF12" s="188"/>
      <c r="WBG12" s="188"/>
      <c r="WBH12" s="188"/>
      <c r="WBI12" s="188"/>
      <c r="WBJ12" s="188"/>
      <c r="WBK12" s="188"/>
      <c r="WBL12" s="188"/>
      <c r="WBM12" s="188"/>
      <c r="WBN12" s="188"/>
      <c r="WBO12" s="188"/>
      <c r="WBP12" s="188"/>
      <c r="WBQ12" s="188"/>
      <c r="WBR12" s="188"/>
      <c r="WBS12" s="188"/>
      <c r="WBT12" s="188"/>
      <c r="WBU12" s="188"/>
      <c r="WBV12" s="188"/>
      <c r="WBW12" s="188"/>
      <c r="WBX12" s="188"/>
      <c r="WBY12" s="188"/>
      <c r="WBZ12" s="188"/>
      <c r="WCA12" s="188"/>
      <c r="WCB12" s="188"/>
      <c r="WCC12" s="188"/>
      <c r="WCD12" s="188"/>
      <c r="WCE12" s="188"/>
      <c r="WCF12" s="188"/>
      <c r="WCG12" s="188"/>
      <c r="WCH12" s="188"/>
      <c r="WCI12" s="188"/>
      <c r="WCJ12" s="188"/>
      <c r="WCK12" s="188"/>
      <c r="WCL12" s="188"/>
      <c r="WCM12" s="188"/>
      <c r="WCN12" s="188"/>
      <c r="WCO12" s="188"/>
      <c r="WCP12" s="188"/>
      <c r="WCQ12" s="188"/>
      <c r="WCR12" s="188"/>
      <c r="WCS12" s="188"/>
      <c r="WCT12" s="188"/>
      <c r="WCU12" s="188"/>
      <c r="WCV12" s="188"/>
      <c r="WCW12" s="188"/>
      <c r="WCX12" s="188"/>
      <c r="WCY12" s="188"/>
      <c r="WCZ12" s="188"/>
      <c r="WDA12" s="188"/>
      <c r="WDB12" s="188"/>
      <c r="WDC12" s="188"/>
      <c r="WDD12" s="188"/>
      <c r="WDE12" s="188"/>
      <c r="WDF12" s="188"/>
      <c r="WDG12" s="188"/>
      <c r="WDH12" s="188"/>
      <c r="WDI12" s="188"/>
      <c r="WDJ12" s="188"/>
      <c r="WDK12" s="188"/>
      <c r="WDL12" s="188"/>
      <c r="WDM12" s="188"/>
      <c r="WDN12" s="188"/>
      <c r="WDO12" s="188"/>
      <c r="WDP12" s="188"/>
      <c r="WDQ12" s="188"/>
      <c r="WDR12" s="188"/>
      <c r="WDS12" s="188"/>
      <c r="WDT12" s="188"/>
      <c r="WDU12" s="188"/>
      <c r="WDV12" s="188"/>
      <c r="WDW12" s="188"/>
      <c r="WDX12" s="188"/>
      <c r="WDY12" s="188"/>
      <c r="WDZ12" s="188"/>
      <c r="WEA12" s="188"/>
      <c r="WEB12" s="188"/>
      <c r="WEC12" s="188"/>
      <c r="WED12" s="188"/>
      <c r="WEE12" s="188"/>
      <c r="WEF12" s="188"/>
      <c r="WEG12" s="188"/>
      <c r="WEH12" s="188"/>
      <c r="WEI12" s="188"/>
      <c r="WEJ12" s="188"/>
      <c r="WEK12" s="188"/>
      <c r="WEL12" s="188"/>
      <c r="WEM12" s="188"/>
      <c r="WEN12" s="188"/>
      <c r="WEO12" s="188"/>
      <c r="WEP12" s="188"/>
      <c r="WEQ12" s="188"/>
      <c r="WER12" s="188"/>
      <c r="WES12" s="188"/>
      <c r="WET12" s="188"/>
      <c r="WEU12" s="188"/>
      <c r="WEV12" s="188"/>
      <c r="WEW12" s="188"/>
      <c r="WEX12" s="188"/>
      <c r="WEY12" s="188"/>
      <c r="WEZ12" s="188"/>
      <c r="WFA12" s="188"/>
      <c r="WFB12" s="188"/>
      <c r="WFC12" s="188"/>
      <c r="WFD12" s="188"/>
      <c r="WFE12" s="188"/>
      <c r="WFF12" s="188"/>
      <c r="WFG12" s="188"/>
      <c r="WFH12" s="188"/>
      <c r="WFI12" s="188"/>
      <c r="WFJ12" s="188"/>
      <c r="WFK12" s="188"/>
      <c r="WFL12" s="188"/>
      <c r="WFM12" s="188"/>
      <c r="WFN12" s="188"/>
      <c r="WFO12" s="188"/>
      <c r="WFP12" s="188"/>
      <c r="WFQ12" s="188"/>
      <c r="WFR12" s="188"/>
      <c r="WFS12" s="188"/>
      <c r="WFT12" s="188"/>
      <c r="WFU12" s="188"/>
      <c r="WFV12" s="188"/>
      <c r="WFW12" s="188"/>
      <c r="WFX12" s="188"/>
      <c r="WFY12" s="188"/>
      <c r="WFZ12" s="188"/>
      <c r="WGA12" s="188"/>
      <c r="WGB12" s="188"/>
      <c r="WGC12" s="188"/>
      <c r="WGD12" s="188"/>
      <c r="WGE12" s="188"/>
      <c r="WGF12" s="188"/>
      <c r="WGG12" s="188"/>
      <c r="WGH12" s="188"/>
      <c r="WGI12" s="188"/>
      <c r="WGJ12" s="188"/>
      <c r="WGK12" s="188"/>
      <c r="WGL12" s="188"/>
      <c r="WGM12" s="188"/>
      <c r="WGN12" s="188"/>
      <c r="WGO12" s="188"/>
      <c r="WGP12" s="188"/>
      <c r="WGQ12" s="188"/>
      <c r="WGR12" s="188"/>
      <c r="WGS12" s="188"/>
      <c r="WGT12" s="188"/>
      <c r="WGU12" s="188"/>
      <c r="WGV12" s="188"/>
      <c r="WGW12" s="188"/>
      <c r="WGX12" s="188"/>
      <c r="WGY12" s="188"/>
      <c r="WGZ12" s="188"/>
      <c r="WHA12" s="188"/>
      <c r="WHB12" s="188"/>
      <c r="WHC12" s="188"/>
      <c r="WHD12" s="188"/>
      <c r="WHE12" s="188"/>
      <c r="WHF12" s="188"/>
      <c r="WHG12" s="188"/>
      <c r="WHH12" s="188"/>
      <c r="WHI12" s="188"/>
      <c r="WHJ12" s="188"/>
      <c r="WHK12" s="188"/>
      <c r="WHL12" s="188"/>
      <c r="WHM12" s="188"/>
      <c r="WHN12" s="188"/>
      <c r="WHO12" s="188"/>
      <c r="WHP12" s="188"/>
      <c r="WHQ12" s="188"/>
      <c r="WHR12" s="188"/>
      <c r="WHS12" s="188"/>
      <c r="WHT12" s="188"/>
      <c r="WHU12" s="188"/>
      <c r="WHV12" s="188"/>
      <c r="WHW12" s="188"/>
      <c r="WHX12" s="188"/>
      <c r="WHY12" s="188"/>
      <c r="WHZ12" s="188"/>
      <c r="WIA12" s="188"/>
      <c r="WIB12" s="188"/>
      <c r="WIC12" s="188"/>
      <c r="WID12" s="188"/>
      <c r="WIE12" s="188"/>
      <c r="WIF12" s="188"/>
      <c r="WIG12" s="188"/>
      <c r="WIH12" s="188"/>
      <c r="WII12" s="188"/>
      <c r="WIJ12" s="188"/>
      <c r="WIK12" s="188"/>
      <c r="WIL12" s="188"/>
      <c r="WIM12" s="188"/>
      <c r="WIN12" s="188"/>
      <c r="WIO12" s="188"/>
      <c r="WIP12" s="188"/>
      <c r="WIQ12" s="188"/>
      <c r="WIR12" s="188"/>
      <c r="WIS12" s="188"/>
      <c r="WIT12" s="188"/>
      <c r="WIU12" s="188"/>
      <c r="WIV12" s="188"/>
      <c r="WIW12" s="188"/>
      <c r="WIX12" s="188"/>
      <c r="WIY12" s="188"/>
      <c r="WIZ12" s="188"/>
      <c r="WJA12" s="188"/>
      <c r="WJB12" s="188"/>
      <c r="WJC12" s="188"/>
      <c r="WJD12" s="188"/>
      <c r="WJE12" s="188"/>
      <c r="WJF12" s="188"/>
      <c r="WJG12" s="188"/>
      <c r="WJH12" s="188"/>
      <c r="WJI12" s="188"/>
      <c r="WJJ12" s="188"/>
      <c r="WJK12" s="188"/>
      <c r="WJL12" s="188"/>
      <c r="WJM12" s="188"/>
      <c r="WJN12" s="188"/>
      <c r="WJO12" s="188"/>
      <c r="WJP12" s="188"/>
      <c r="WJQ12" s="188"/>
      <c r="WJR12" s="188"/>
      <c r="WJS12" s="188"/>
      <c r="WJT12" s="188"/>
      <c r="WJU12" s="188"/>
      <c r="WJV12" s="188"/>
      <c r="WJW12" s="188"/>
      <c r="WJX12" s="188"/>
      <c r="WJY12" s="188"/>
      <c r="WJZ12" s="188"/>
      <c r="WKA12" s="188"/>
      <c r="WKB12" s="188"/>
      <c r="WKC12" s="188"/>
      <c r="WKD12" s="188"/>
      <c r="WKE12" s="188"/>
      <c r="WKF12" s="188"/>
      <c r="WKG12" s="188"/>
      <c r="WKH12" s="188"/>
      <c r="WKI12" s="188"/>
      <c r="WKJ12" s="188"/>
      <c r="WKK12" s="188"/>
      <c r="WKL12" s="188"/>
      <c r="WKM12" s="188"/>
      <c r="WKN12" s="188"/>
      <c r="WKO12" s="188"/>
      <c r="WKP12" s="188"/>
      <c r="WKQ12" s="188"/>
      <c r="WKR12" s="188"/>
      <c r="WKS12" s="188"/>
      <c r="WKT12" s="188"/>
      <c r="WKU12" s="188"/>
      <c r="WKV12" s="188"/>
      <c r="WKW12" s="188"/>
      <c r="WKX12" s="188"/>
      <c r="WKY12" s="188"/>
      <c r="WKZ12" s="188"/>
      <c r="WLA12" s="188"/>
      <c r="WLB12" s="188"/>
      <c r="WLC12" s="188"/>
      <c r="WLD12" s="188"/>
      <c r="WLE12" s="188"/>
      <c r="WLF12" s="188"/>
      <c r="WLG12" s="188"/>
      <c r="WLH12" s="188"/>
      <c r="WLI12" s="188"/>
      <c r="WLJ12" s="188"/>
      <c r="WLK12" s="188"/>
      <c r="WLL12" s="188"/>
      <c r="WLM12" s="188"/>
      <c r="WLN12" s="188"/>
      <c r="WLO12" s="188"/>
      <c r="WLP12" s="188"/>
      <c r="WLQ12" s="188"/>
      <c r="WLR12" s="188"/>
      <c r="WLS12" s="188"/>
      <c r="WLT12" s="188"/>
      <c r="WLU12" s="188"/>
      <c r="WLV12" s="188"/>
      <c r="WLW12" s="188"/>
      <c r="WLX12" s="188"/>
      <c r="WLY12" s="188"/>
      <c r="WLZ12" s="188"/>
      <c r="WMA12" s="188"/>
      <c r="WMB12" s="188"/>
      <c r="WMC12" s="188"/>
      <c r="WMD12" s="188"/>
      <c r="WME12" s="188"/>
      <c r="WMF12" s="188"/>
      <c r="WMG12" s="188"/>
      <c r="WMH12" s="188"/>
      <c r="WMI12" s="188"/>
      <c r="WMJ12" s="188"/>
      <c r="WMK12" s="188"/>
      <c r="WML12" s="188"/>
      <c r="WMM12" s="188"/>
      <c r="WMN12" s="188"/>
      <c r="WMO12" s="188"/>
      <c r="WMP12" s="188"/>
      <c r="WMQ12" s="188"/>
      <c r="WMR12" s="188"/>
      <c r="WMS12" s="188"/>
      <c r="WMT12" s="188"/>
      <c r="WMU12" s="188"/>
      <c r="WMV12" s="188"/>
      <c r="WMW12" s="188"/>
      <c r="WMX12" s="188"/>
      <c r="WMY12" s="188"/>
      <c r="WMZ12" s="188"/>
      <c r="WNA12" s="188"/>
      <c r="WNB12" s="188"/>
      <c r="WNC12" s="188"/>
      <c r="WND12" s="188"/>
      <c r="WNE12" s="188"/>
      <c r="WNF12" s="188"/>
      <c r="WNG12" s="188"/>
      <c r="WNH12" s="188"/>
      <c r="WNI12" s="188"/>
      <c r="WNJ12" s="188"/>
      <c r="WNK12" s="188"/>
      <c r="WNL12" s="188"/>
      <c r="WNM12" s="188"/>
      <c r="WNN12" s="188"/>
      <c r="WNO12" s="188"/>
      <c r="WNP12" s="188"/>
      <c r="WNQ12" s="188"/>
      <c r="WNR12" s="188"/>
      <c r="WNS12" s="188"/>
      <c r="WNT12" s="188"/>
      <c r="WNU12" s="188"/>
      <c r="WNV12" s="188"/>
      <c r="WNW12" s="188"/>
      <c r="WNX12" s="188"/>
      <c r="WNY12" s="188"/>
      <c r="WNZ12" s="188"/>
      <c r="WOA12" s="188"/>
      <c r="WOB12" s="188"/>
      <c r="WOC12" s="188"/>
      <c r="WOD12" s="188"/>
      <c r="WOE12" s="188"/>
      <c r="WOF12" s="188"/>
      <c r="WOG12" s="188"/>
      <c r="WOH12" s="188"/>
      <c r="WOI12" s="188"/>
      <c r="WOJ12" s="188"/>
      <c r="WOK12" s="188"/>
      <c r="WOL12" s="188"/>
      <c r="WOM12" s="188"/>
      <c r="WON12" s="188"/>
      <c r="WOO12" s="188"/>
      <c r="WOP12" s="188"/>
      <c r="WOQ12" s="188"/>
      <c r="WOR12" s="188"/>
      <c r="WOS12" s="188"/>
      <c r="WOT12" s="188"/>
      <c r="WOU12" s="188"/>
      <c r="WOV12" s="188"/>
      <c r="WOW12" s="188"/>
      <c r="WOX12" s="188"/>
      <c r="WOY12" s="188"/>
      <c r="WOZ12" s="188"/>
      <c r="WPA12" s="188"/>
      <c r="WPB12" s="188"/>
      <c r="WPC12" s="188"/>
      <c r="WPD12" s="188"/>
      <c r="WPE12" s="188"/>
      <c r="WPF12" s="188"/>
      <c r="WPG12" s="188"/>
      <c r="WPH12" s="188"/>
      <c r="WPI12" s="188"/>
      <c r="WPJ12" s="188"/>
      <c r="WPK12" s="188"/>
      <c r="WPL12" s="188"/>
      <c r="WPM12" s="188"/>
      <c r="WPN12" s="188"/>
      <c r="WPO12" s="188"/>
      <c r="WPP12" s="188"/>
      <c r="WPQ12" s="188"/>
      <c r="WPR12" s="188"/>
      <c r="WPS12" s="188"/>
      <c r="WPT12" s="188"/>
      <c r="WPU12" s="188"/>
      <c r="WPV12" s="188"/>
      <c r="WPW12" s="188"/>
      <c r="WPX12" s="188"/>
      <c r="WPY12" s="188"/>
      <c r="WPZ12" s="188"/>
      <c r="WQA12" s="188"/>
      <c r="WQB12" s="188"/>
      <c r="WQC12" s="188"/>
      <c r="WQD12" s="188"/>
      <c r="WQE12" s="188"/>
      <c r="WQF12" s="188"/>
      <c r="WQG12" s="188"/>
      <c r="WQH12" s="188"/>
      <c r="WQI12" s="188"/>
      <c r="WQJ12" s="188"/>
      <c r="WQK12" s="188"/>
      <c r="WQL12" s="188"/>
      <c r="WQM12" s="188"/>
      <c r="WQN12" s="188"/>
      <c r="WQO12" s="188"/>
      <c r="WQP12" s="188"/>
      <c r="WQQ12" s="188"/>
      <c r="WQR12" s="188"/>
      <c r="WQS12" s="188"/>
      <c r="WQT12" s="188"/>
      <c r="WQU12" s="188"/>
      <c r="WQV12" s="188"/>
      <c r="WQW12" s="188"/>
      <c r="WQX12" s="188"/>
      <c r="WQY12" s="188"/>
      <c r="WQZ12" s="188"/>
      <c r="WRA12" s="188"/>
      <c r="WRB12" s="188"/>
      <c r="WRC12" s="188"/>
      <c r="WRD12" s="188"/>
      <c r="WRE12" s="188"/>
      <c r="WRF12" s="188"/>
      <c r="WRG12" s="188"/>
      <c r="WRH12" s="188"/>
      <c r="WRI12" s="188"/>
      <c r="WRJ12" s="188"/>
      <c r="WRK12" s="188"/>
      <c r="WRL12" s="188"/>
      <c r="WRM12" s="188"/>
      <c r="WRN12" s="188"/>
      <c r="WRO12" s="188"/>
      <c r="WRP12" s="188"/>
      <c r="WRQ12" s="188"/>
      <c r="WRR12" s="188"/>
      <c r="WRS12" s="188"/>
      <c r="WRT12" s="188"/>
      <c r="WRU12" s="188"/>
      <c r="WRV12" s="188"/>
      <c r="WRW12" s="188"/>
      <c r="WRX12" s="188"/>
      <c r="WRY12" s="188"/>
      <c r="WRZ12" s="188"/>
      <c r="WSA12" s="188"/>
      <c r="WSB12" s="188"/>
      <c r="WSC12" s="188"/>
      <c r="WSD12" s="188"/>
      <c r="WSE12" s="188"/>
      <c r="WSF12" s="188"/>
      <c r="WSG12" s="188"/>
      <c r="WSH12" s="188"/>
      <c r="WSI12" s="188"/>
      <c r="WSJ12" s="188"/>
      <c r="WSK12" s="188"/>
      <c r="WSL12" s="188"/>
      <c r="WSM12" s="188"/>
      <c r="WSN12" s="188"/>
      <c r="WSO12" s="188"/>
      <c r="WSP12" s="188"/>
      <c r="WSQ12" s="188"/>
      <c r="WSR12" s="188"/>
      <c r="WSS12" s="188"/>
      <c r="WST12" s="188"/>
      <c r="WSU12" s="188"/>
      <c r="WSV12" s="188"/>
      <c r="WSW12" s="188"/>
      <c r="WSX12" s="188"/>
      <c r="WSY12" s="188"/>
      <c r="WSZ12" s="188"/>
      <c r="WTA12" s="188"/>
      <c r="WTB12" s="188"/>
      <c r="WTC12" s="188"/>
      <c r="WTD12" s="188"/>
      <c r="WTE12" s="188"/>
      <c r="WTF12" s="188"/>
      <c r="WTG12" s="188"/>
      <c r="WTH12" s="188"/>
      <c r="WTI12" s="188"/>
      <c r="WTJ12" s="188"/>
      <c r="WTK12" s="188"/>
      <c r="WTL12" s="188"/>
      <c r="WTM12" s="188"/>
      <c r="WTN12" s="188"/>
      <c r="WTO12" s="188"/>
      <c r="WTP12" s="188"/>
      <c r="WTQ12" s="188"/>
      <c r="WTR12" s="188"/>
      <c r="WTS12" s="188"/>
      <c r="WTT12" s="188"/>
      <c r="WTU12" s="188"/>
      <c r="WTV12" s="188"/>
      <c r="WTW12" s="188"/>
      <c r="WTX12" s="188"/>
      <c r="WTY12" s="188"/>
      <c r="WTZ12" s="188"/>
      <c r="WUA12" s="188"/>
      <c r="WUB12" s="188"/>
      <c r="WUC12" s="188"/>
      <c r="WUD12" s="188"/>
      <c r="WUE12" s="188"/>
      <c r="WUF12" s="188"/>
      <c r="WUG12" s="188"/>
      <c r="WUH12" s="188"/>
      <c r="WUI12" s="188"/>
      <c r="WUJ12" s="188"/>
      <c r="WUK12" s="188"/>
      <c r="WUL12" s="188"/>
      <c r="WUM12" s="188"/>
      <c r="WUN12" s="188"/>
      <c r="WUO12" s="188"/>
      <c r="WUP12" s="188"/>
      <c r="WUQ12" s="188"/>
      <c r="WUR12" s="188"/>
      <c r="WUS12" s="188"/>
      <c r="WUT12" s="188"/>
      <c r="WUU12" s="188"/>
      <c r="WUV12" s="188"/>
      <c r="WUW12" s="188"/>
      <c r="WUX12" s="188"/>
      <c r="WUY12" s="188"/>
      <c r="WUZ12" s="188"/>
      <c r="WVA12" s="188"/>
      <c r="WVB12" s="188"/>
      <c r="WVC12" s="188"/>
      <c r="WVD12" s="188"/>
      <c r="WVE12" s="188"/>
      <c r="WVF12" s="188"/>
      <c r="WVG12" s="188"/>
      <c r="WVH12" s="188"/>
      <c r="WVI12" s="188"/>
      <c r="WVJ12" s="188"/>
      <c r="WVK12" s="188"/>
      <c r="WVL12" s="188"/>
      <c r="WVM12" s="188"/>
      <c r="WVN12" s="188"/>
      <c r="WVO12" s="188"/>
      <c r="WVP12" s="188"/>
      <c r="WVQ12" s="188"/>
      <c r="WVR12" s="188"/>
      <c r="WVS12" s="188"/>
      <c r="WVT12" s="188"/>
      <c r="WVU12" s="188"/>
      <c r="WVV12" s="188"/>
      <c r="WVW12" s="188"/>
      <c r="WVX12" s="188"/>
      <c r="WVY12" s="188"/>
      <c r="WVZ12" s="188"/>
      <c r="WWA12" s="188"/>
      <c r="WWB12" s="188"/>
      <c r="WWC12" s="188"/>
      <c r="WWD12" s="188"/>
      <c r="WWE12" s="188"/>
      <c r="WWF12" s="188"/>
      <c r="WWG12" s="188"/>
      <c r="WWH12" s="188"/>
      <c r="WWI12" s="188"/>
      <c r="WWJ12" s="188"/>
      <c r="WWK12" s="188"/>
      <c r="WWL12" s="188"/>
      <c r="WWM12" s="188"/>
      <c r="WWN12" s="188"/>
      <c r="WWO12" s="188"/>
      <c r="WWP12" s="188"/>
      <c r="WWQ12" s="188"/>
      <c r="WWR12" s="188"/>
      <c r="WWS12" s="188"/>
      <c r="WWT12" s="188"/>
      <c r="WWU12" s="188"/>
      <c r="WWV12" s="188"/>
      <c r="WWW12" s="188"/>
      <c r="WWX12" s="188"/>
      <c r="WWY12" s="188"/>
      <c r="WWZ12" s="188"/>
      <c r="WXA12" s="188"/>
      <c r="WXB12" s="188"/>
      <c r="WXC12" s="188"/>
      <c r="WXD12" s="188"/>
      <c r="WXE12" s="188"/>
      <c r="WXF12" s="188"/>
      <c r="WXG12" s="188"/>
      <c r="WXH12" s="188"/>
      <c r="WXI12" s="188"/>
      <c r="WXJ12" s="188"/>
      <c r="WXK12" s="188"/>
      <c r="WXL12" s="188"/>
      <c r="WXM12" s="188"/>
      <c r="WXN12" s="188"/>
      <c r="WXO12" s="188"/>
      <c r="WXP12" s="188"/>
      <c r="WXQ12" s="188"/>
      <c r="WXR12" s="188"/>
      <c r="WXS12" s="188"/>
      <c r="WXT12" s="188"/>
      <c r="WXU12" s="188"/>
      <c r="WXV12" s="188"/>
      <c r="WXW12" s="188"/>
      <c r="WXX12" s="188"/>
      <c r="WXY12" s="188"/>
      <c r="WXZ12" s="188"/>
      <c r="WYA12" s="188"/>
      <c r="WYB12" s="188"/>
      <c r="WYC12" s="188"/>
      <c r="WYD12" s="188"/>
      <c r="WYE12" s="188"/>
      <c r="WYF12" s="188"/>
      <c r="WYG12" s="188"/>
      <c r="WYH12" s="188"/>
      <c r="WYI12" s="188"/>
      <c r="WYJ12" s="188"/>
      <c r="WYK12" s="188"/>
      <c r="WYL12" s="188"/>
      <c r="WYM12" s="188"/>
      <c r="WYN12" s="188"/>
      <c r="WYO12" s="188"/>
      <c r="WYP12" s="188"/>
      <c r="WYQ12" s="188"/>
      <c r="WYR12" s="188"/>
      <c r="WYS12" s="188"/>
      <c r="WYT12" s="188"/>
      <c r="WYU12" s="188"/>
      <c r="WYV12" s="188"/>
      <c r="WYW12" s="188"/>
      <c r="WYX12" s="188"/>
      <c r="WYY12" s="188"/>
      <c r="WYZ12" s="188"/>
      <c r="WZA12" s="188"/>
      <c r="WZB12" s="188"/>
      <c r="WZC12" s="188"/>
      <c r="WZD12" s="188"/>
      <c r="WZE12" s="188"/>
      <c r="WZF12" s="188"/>
      <c r="WZG12" s="188"/>
      <c r="WZH12" s="188"/>
      <c r="WZI12" s="188"/>
      <c r="WZJ12" s="188"/>
      <c r="WZK12" s="188"/>
      <c r="WZL12" s="188"/>
      <c r="WZM12" s="188"/>
      <c r="WZN12" s="188"/>
      <c r="WZO12" s="188"/>
      <c r="WZP12" s="188"/>
      <c r="WZQ12" s="188"/>
      <c r="WZR12" s="188"/>
      <c r="WZS12" s="188"/>
      <c r="WZT12" s="188"/>
      <c r="WZU12" s="188"/>
      <c r="WZV12" s="188"/>
      <c r="WZW12" s="188"/>
      <c r="WZX12" s="188"/>
      <c r="WZY12" s="188"/>
      <c r="WZZ12" s="188"/>
      <c r="XAA12" s="188"/>
      <c r="XAB12" s="188"/>
      <c r="XAC12" s="188"/>
      <c r="XAD12" s="188"/>
      <c r="XAE12" s="188"/>
      <c r="XAF12" s="188"/>
      <c r="XAG12" s="188"/>
      <c r="XAH12" s="188"/>
      <c r="XAI12" s="188"/>
      <c r="XAJ12" s="188"/>
      <c r="XAK12" s="188"/>
      <c r="XAL12" s="188"/>
      <c r="XAM12" s="188"/>
      <c r="XAN12" s="188"/>
      <c r="XAO12" s="188"/>
      <c r="XAP12" s="188"/>
      <c r="XAQ12" s="188"/>
      <c r="XAR12" s="188"/>
      <c r="XAS12" s="188"/>
      <c r="XAT12" s="188"/>
      <c r="XAU12" s="188"/>
      <c r="XAV12" s="188"/>
      <c r="XAW12" s="188"/>
      <c r="XAX12" s="188"/>
      <c r="XAY12" s="188"/>
      <c r="XAZ12" s="188"/>
      <c r="XBA12" s="188"/>
      <c r="XBB12" s="188"/>
      <c r="XBC12" s="188"/>
      <c r="XBD12" s="188"/>
      <c r="XBE12" s="188"/>
      <c r="XBF12" s="188"/>
      <c r="XBG12" s="188"/>
      <c r="XBH12" s="188"/>
      <c r="XBI12" s="188"/>
      <c r="XBJ12" s="188"/>
      <c r="XBK12" s="188"/>
      <c r="XBL12" s="188"/>
      <c r="XBM12" s="188"/>
      <c r="XBN12" s="188"/>
      <c r="XBO12" s="188"/>
      <c r="XBP12" s="188"/>
      <c r="XBQ12" s="188"/>
      <c r="XBR12" s="188"/>
      <c r="XBS12" s="188"/>
      <c r="XBT12" s="188"/>
      <c r="XBU12" s="188"/>
      <c r="XBV12" s="188"/>
      <c r="XBW12" s="188"/>
      <c r="XBX12" s="188"/>
      <c r="XBY12" s="188"/>
      <c r="XBZ12" s="188"/>
      <c r="XCA12" s="188"/>
      <c r="XCB12" s="188"/>
      <c r="XCC12" s="188"/>
      <c r="XCD12" s="188"/>
      <c r="XCE12" s="188"/>
      <c r="XCF12" s="188"/>
      <c r="XCG12" s="188"/>
      <c r="XCH12" s="188"/>
      <c r="XCI12" s="188"/>
      <c r="XCJ12" s="188"/>
      <c r="XCK12" s="188"/>
      <c r="XCL12" s="188"/>
      <c r="XCM12" s="188"/>
      <c r="XCN12" s="188"/>
      <c r="XCO12" s="188"/>
      <c r="XCP12" s="188"/>
      <c r="XCQ12" s="188"/>
      <c r="XCR12" s="188"/>
      <c r="XCS12" s="188"/>
      <c r="XCT12" s="188"/>
      <c r="XCU12" s="188"/>
      <c r="XCV12" s="188"/>
      <c r="XCW12" s="188"/>
      <c r="XCX12" s="188"/>
      <c r="XCY12" s="188"/>
      <c r="XCZ12" s="188"/>
      <c r="XDA12" s="188"/>
      <c r="XDB12" s="188"/>
      <c r="XDC12" s="188"/>
      <c r="XDD12" s="188"/>
      <c r="XDE12" s="188"/>
      <c r="XDF12" s="188"/>
      <c r="XDG12" s="188"/>
      <c r="XDH12" s="188"/>
      <c r="XDI12" s="188"/>
      <c r="XDJ12" s="188"/>
      <c r="XDK12" s="188"/>
      <c r="XDL12" s="188"/>
      <c r="XDM12" s="188"/>
      <c r="XDN12" s="188"/>
      <c r="XDO12" s="188"/>
      <c r="XDP12" s="188"/>
      <c r="XDQ12" s="188"/>
      <c r="XDR12" s="188"/>
      <c r="XDS12" s="188"/>
      <c r="XDT12" s="188"/>
      <c r="XDU12" s="188"/>
      <c r="XDV12" s="188"/>
      <c r="XDW12" s="188"/>
      <c r="XDX12" s="188"/>
      <c r="XDY12" s="188"/>
      <c r="XDZ12" s="188"/>
      <c r="XEA12" s="188"/>
      <c r="XEB12" s="188"/>
      <c r="XEC12" s="188"/>
      <c r="XED12" s="188"/>
      <c r="XEE12" s="188"/>
      <c r="XEF12" s="188"/>
      <c r="XEG12" s="188"/>
      <c r="XEH12" s="188"/>
      <c r="XEI12" s="188"/>
      <c r="XEJ12" s="188"/>
      <c r="XEK12" s="188"/>
      <c r="XEL12" s="188"/>
      <c r="XEM12" s="188"/>
      <c r="XEN12" s="188"/>
      <c r="XEO12" s="188"/>
      <c r="XEP12" s="188"/>
      <c r="XEQ12" s="188"/>
      <c r="XER12" s="188"/>
      <c r="XES12" s="188"/>
      <c r="XET12" s="188"/>
      <c r="XEU12" s="188"/>
    </row>
    <row r="13" s="188" customFormat="1" ht="25" customHeight="1" spans="1:16384">
      <c r="A13" s="206">
        <v>6</v>
      </c>
      <c r="B13" s="207" t="s">
        <v>198</v>
      </c>
      <c r="C13" s="201"/>
      <c r="D13" s="201"/>
      <c r="E13" s="201"/>
      <c r="F13" s="201"/>
      <c r="G13" s="202"/>
      <c r="H13" s="208" t="s">
        <v>199</v>
      </c>
      <c r="I13" s="235">
        <v>1</v>
      </c>
      <c r="J13" s="236">
        <v>4500</v>
      </c>
      <c r="K13" s="233" t="e">
        <f t="shared" si="0"/>
        <v>#DIV/0!</v>
      </c>
      <c r="XEZ13" s="244"/>
      <c r="XFA13" s="244"/>
      <c r="XFB13" s="244"/>
      <c r="XFC13" s="244"/>
      <c r="XFD13" s="244"/>
    </row>
    <row r="14" s="188" customFormat="1" customHeight="1" spans="1:11">
      <c r="A14" s="206">
        <v>7</v>
      </c>
      <c r="B14" s="207" t="s">
        <v>200</v>
      </c>
      <c r="C14" s="201"/>
      <c r="D14" s="201"/>
      <c r="E14" s="201"/>
      <c r="F14" s="201"/>
      <c r="G14" s="202"/>
      <c r="H14" s="208" t="s">
        <v>94</v>
      </c>
      <c r="I14" s="235">
        <v>0.02</v>
      </c>
      <c r="J14" s="236">
        <f>1.2*22975</f>
        <v>27570</v>
      </c>
      <c r="K14" s="233" t="e">
        <f t="shared" si="0"/>
        <v>#DIV/0!</v>
      </c>
    </row>
    <row r="15" s="189" customFormat="1" ht="27" customHeight="1" spans="1:16375">
      <c r="A15" s="206">
        <v>8</v>
      </c>
      <c r="B15" s="207" t="s">
        <v>201</v>
      </c>
      <c r="C15" s="201"/>
      <c r="D15" s="201"/>
      <c r="E15" s="201"/>
      <c r="F15" s="201"/>
      <c r="G15" s="202"/>
      <c r="H15" s="208" t="s">
        <v>54</v>
      </c>
      <c r="I15" s="235">
        <v>1</v>
      </c>
      <c r="J15" s="236">
        <v>600</v>
      </c>
      <c r="K15" s="233" t="e">
        <f t="shared" si="0"/>
        <v>#DIV/0!</v>
      </c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88"/>
      <c r="DX15" s="188"/>
      <c r="DY15" s="188"/>
      <c r="DZ15" s="188"/>
      <c r="EA15" s="188"/>
      <c r="EB15" s="188"/>
      <c r="EC15" s="188"/>
      <c r="ED15" s="188"/>
      <c r="EE15" s="188"/>
      <c r="EF15" s="188"/>
      <c r="EG15" s="188"/>
      <c r="EH15" s="188"/>
      <c r="EI15" s="188"/>
      <c r="EJ15" s="188"/>
      <c r="EK15" s="188"/>
      <c r="EL15" s="188"/>
      <c r="EM15" s="188"/>
      <c r="EN15" s="188"/>
      <c r="EO15" s="188"/>
      <c r="EP15" s="188"/>
      <c r="EQ15" s="188"/>
      <c r="ER15" s="188"/>
      <c r="ES15" s="188"/>
      <c r="ET15" s="188"/>
      <c r="EU15" s="188"/>
      <c r="EV15" s="188"/>
      <c r="EW15" s="188"/>
      <c r="EX15" s="188"/>
      <c r="EY15" s="188"/>
      <c r="EZ15" s="188"/>
      <c r="FA15" s="188"/>
      <c r="FB15" s="188"/>
      <c r="FC15" s="188"/>
      <c r="FD15" s="188"/>
      <c r="FE15" s="188"/>
      <c r="FF15" s="188"/>
      <c r="FG15" s="188"/>
      <c r="FH15" s="188"/>
      <c r="FI15" s="188"/>
      <c r="FJ15" s="188"/>
      <c r="FK15" s="188"/>
      <c r="FL15" s="188"/>
      <c r="FM15" s="188"/>
      <c r="FN15" s="188"/>
      <c r="FO15" s="188"/>
      <c r="FP15" s="188"/>
      <c r="FQ15" s="188"/>
      <c r="FR15" s="188"/>
      <c r="FS15" s="188"/>
      <c r="FT15" s="188"/>
      <c r="FU15" s="188"/>
      <c r="FV15" s="188"/>
      <c r="FW15" s="188"/>
      <c r="FX15" s="188"/>
      <c r="FY15" s="188"/>
      <c r="FZ15" s="188"/>
      <c r="GA15" s="188"/>
      <c r="GB15" s="188"/>
      <c r="GC15" s="188"/>
      <c r="GD15" s="188"/>
      <c r="GE15" s="188"/>
      <c r="GF15" s="188"/>
      <c r="GG15" s="188"/>
      <c r="GH15" s="188"/>
      <c r="GI15" s="188"/>
      <c r="GJ15" s="188"/>
      <c r="GK15" s="188"/>
      <c r="GL15" s="188"/>
      <c r="GM15" s="188"/>
      <c r="GN15" s="188"/>
      <c r="GO15" s="188"/>
      <c r="GP15" s="188"/>
      <c r="GQ15" s="188"/>
      <c r="GR15" s="188"/>
      <c r="GS15" s="188"/>
      <c r="GT15" s="188"/>
      <c r="GU15" s="188"/>
      <c r="GV15" s="188"/>
      <c r="GW15" s="188"/>
      <c r="GX15" s="188"/>
      <c r="GY15" s="188"/>
      <c r="GZ15" s="188"/>
      <c r="HA15" s="188"/>
      <c r="HB15" s="188"/>
      <c r="HC15" s="188"/>
      <c r="HD15" s="188"/>
      <c r="HE15" s="188"/>
      <c r="HF15" s="188"/>
      <c r="HG15" s="188"/>
      <c r="HH15" s="188"/>
      <c r="HI15" s="188"/>
      <c r="HJ15" s="188"/>
      <c r="HK15" s="188"/>
      <c r="HL15" s="188"/>
      <c r="HM15" s="188"/>
      <c r="HN15" s="188"/>
      <c r="HO15" s="188"/>
      <c r="HP15" s="188"/>
      <c r="HQ15" s="188"/>
      <c r="HR15" s="188"/>
      <c r="HS15" s="188"/>
      <c r="HT15" s="188"/>
      <c r="HU15" s="188"/>
      <c r="HV15" s="188"/>
      <c r="HW15" s="188"/>
      <c r="HX15" s="188"/>
      <c r="HY15" s="188"/>
      <c r="HZ15" s="188"/>
      <c r="IA15" s="188"/>
      <c r="IB15" s="188"/>
      <c r="IC15" s="188"/>
      <c r="ID15" s="188"/>
      <c r="IE15" s="188"/>
      <c r="IF15" s="188"/>
      <c r="IG15" s="188"/>
      <c r="IH15" s="188"/>
      <c r="II15" s="188"/>
      <c r="IJ15" s="188"/>
      <c r="IK15" s="188"/>
      <c r="IL15" s="188"/>
      <c r="IM15" s="188"/>
      <c r="IN15" s="188"/>
      <c r="IO15" s="188"/>
      <c r="IP15" s="188"/>
      <c r="IQ15" s="188"/>
      <c r="IR15" s="188"/>
      <c r="IS15" s="188"/>
      <c r="IT15" s="188"/>
      <c r="IU15" s="188"/>
      <c r="IV15" s="188"/>
      <c r="IW15" s="188"/>
      <c r="IX15" s="188"/>
      <c r="IY15" s="188"/>
      <c r="IZ15" s="188"/>
      <c r="JA15" s="188"/>
      <c r="JB15" s="188"/>
      <c r="JC15" s="188"/>
      <c r="JD15" s="188"/>
      <c r="JE15" s="188"/>
      <c r="JF15" s="188"/>
      <c r="JG15" s="188"/>
      <c r="JH15" s="188"/>
      <c r="JI15" s="188"/>
      <c r="JJ15" s="188"/>
      <c r="JK15" s="188"/>
      <c r="JL15" s="188"/>
      <c r="JM15" s="188"/>
      <c r="JN15" s="188"/>
      <c r="JO15" s="188"/>
      <c r="JP15" s="188"/>
      <c r="JQ15" s="188"/>
      <c r="JR15" s="188"/>
      <c r="JS15" s="188"/>
      <c r="JT15" s="188"/>
      <c r="JU15" s="188"/>
      <c r="JV15" s="188"/>
      <c r="JW15" s="188"/>
      <c r="JX15" s="188"/>
      <c r="JY15" s="188"/>
      <c r="JZ15" s="188"/>
      <c r="KA15" s="188"/>
      <c r="KB15" s="188"/>
      <c r="KC15" s="188"/>
      <c r="KD15" s="188"/>
      <c r="KE15" s="188"/>
      <c r="KF15" s="188"/>
      <c r="KG15" s="188"/>
      <c r="KH15" s="188"/>
      <c r="KI15" s="188"/>
      <c r="KJ15" s="188"/>
      <c r="KK15" s="188"/>
      <c r="KL15" s="188"/>
      <c r="KM15" s="188"/>
      <c r="KN15" s="188"/>
      <c r="KO15" s="188"/>
      <c r="KP15" s="188"/>
      <c r="KQ15" s="188"/>
      <c r="KR15" s="188"/>
      <c r="KS15" s="188"/>
      <c r="KT15" s="188"/>
      <c r="KU15" s="188"/>
      <c r="KV15" s="188"/>
      <c r="KW15" s="188"/>
      <c r="KX15" s="188"/>
      <c r="KY15" s="188"/>
      <c r="KZ15" s="188"/>
      <c r="LA15" s="188"/>
      <c r="LB15" s="188"/>
      <c r="LC15" s="188"/>
      <c r="LD15" s="188"/>
      <c r="LE15" s="188"/>
      <c r="LF15" s="188"/>
      <c r="LG15" s="188"/>
      <c r="LH15" s="188"/>
      <c r="LI15" s="188"/>
      <c r="LJ15" s="188"/>
      <c r="LK15" s="188"/>
      <c r="LL15" s="188"/>
      <c r="LM15" s="188"/>
      <c r="LN15" s="188"/>
      <c r="LO15" s="188"/>
      <c r="LP15" s="188"/>
      <c r="LQ15" s="188"/>
      <c r="LR15" s="188"/>
      <c r="LS15" s="188"/>
      <c r="LT15" s="188"/>
      <c r="LU15" s="188"/>
      <c r="LV15" s="188"/>
      <c r="LW15" s="188"/>
      <c r="LX15" s="188"/>
      <c r="LY15" s="188"/>
      <c r="LZ15" s="188"/>
      <c r="MA15" s="188"/>
      <c r="MB15" s="188"/>
      <c r="MC15" s="188"/>
      <c r="MD15" s="188"/>
      <c r="ME15" s="188"/>
      <c r="MF15" s="188"/>
      <c r="MG15" s="188"/>
      <c r="MH15" s="188"/>
      <c r="MI15" s="188"/>
      <c r="MJ15" s="188"/>
      <c r="MK15" s="188"/>
      <c r="ML15" s="188"/>
      <c r="MM15" s="188"/>
      <c r="MN15" s="188"/>
      <c r="MO15" s="188"/>
      <c r="MP15" s="188"/>
      <c r="MQ15" s="188"/>
      <c r="MR15" s="188"/>
      <c r="MS15" s="188"/>
      <c r="MT15" s="188"/>
      <c r="MU15" s="188"/>
      <c r="MV15" s="188"/>
      <c r="MW15" s="188"/>
      <c r="MX15" s="188"/>
      <c r="MY15" s="188"/>
      <c r="MZ15" s="188"/>
      <c r="NA15" s="188"/>
      <c r="NB15" s="188"/>
      <c r="NC15" s="188"/>
      <c r="ND15" s="188"/>
      <c r="NE15" s="188"/>
      <c r="NF15" s="188"/>
      <c r="NG15" s="188"/>
      <c r="NH15" s="188"/>
      <c r="NI15" s="188"/>
      <c r="NJ15" s="188"/>
      <c r="NK15" s="188"/>
      <c r="NL15" s="188"/>
      <c r="NM15" s="188"/>
      <c r="NN15" s="188"/>
      <c r="NO15" s="188"/>
      <c r="NP15" s="188"/>
      <c r="NQ15" s="188"/>
      <c r="NR15" s="188"/>
      <c r="NS15" s="188"/>
      <c r="NT15" s="188"/>
      <c r="NU15" s="188"/>
      <c r="NV15" s="188"/>
      <c r="NW15" s="188"/>
      <c r="NX15" s="188"/>
      <c r="NY15" s="188"/>
      <c r="NZ15" s="188"/>
      <c r="OA15" s="188"/>
      <c r="OB15" s="188"/>
      <c r="OC15" s="188"/>
      <c r="OD15" s="188"/>
      <c r="OE15" s="188"/>
      <c r="OF15" s="188"/>
      <c r="OG15" s="188"/>
      <c r="OH15" s="188"/>
      <c r="OI15" s="188"/>
      <c r="OJ15" s="188"/>
      <c r="OK15" s="188"/>
      <c r="OL15" s="188"/>
      <c r="OM15" s="188"/>
      <c r="ON15" s="188"/>
      <c r="OO15" s="188"/>
      <c r="OP15" s="188"/>
      <c r="OQ15" s="188"/>
      <c r="OR15" s="188"/>
      <c r="OS15" s="188"/>
      <c r="OT15" s="188"/>
      <c r="OU15" s="188"/>
      <c r="OV15" s="188"/>
      <c r="OW15" s="188"/>
      <c r="OX15" s="188"/>
      <c r="OY15" s="188"/>
      <c r="OZ15" s="188"/>
      <c r="PA15" s="188"/>
      <c r="PB15" s="188"/>
      <c r="PC15" s="188"/>
      <c r="PD15" s="188"/>
      <c r="PE15" s="188"/>
      <c r="PF15" s="188"/>
      <c r="PG15" s="188"/>
      <c r="PH15" s="188"/>
      <c r="PI15" s="188"/>
      <c r="PJ15" s="188"/>
      <c r="PK15" s="188"/>
      <c r="PL15" s="188"/>
      <c r="PM15" s="188"/>
      <c r="PN15" s="188"/>
      <c r="PO15" s="188"/>
      <c r="PP15" s="188"/>
      <c r="PQ15" s="188"/>
      <c r="PR15" s="188"/>
      <c r="PS15" s="188"/>
      <c r="PT15" s="188"/>
      <c r="PU15" s="188"/>
      <c r="PV15" s="188"/>
      <c r="PW15" s="188"/>
      <c r="PX15" s="188"/>
      <c r="PY15" s="188"/>
      <c r="PZ15" s="188"/>
      <c r="QA15" s="188"/>
      <c r="QB15" s="188"/>
      <c r="QC15" s="188"/>
      <c r="QD15" s="188"/>
      <c r="QE15" s="188"/>
      <c r="QF15" s="188"/>
      <c r="QG15" s="188"/>
      <c r="QH15" s="188"/>
      <c r="QI15" s="188"/>
      <c r="QJ15" s="188"/>
      <c r="QK15" s="188"/>
      <c r="QL15" s="188"/>
      <c r="QM15" s="188"/>
      <c r="QN15" s="188"/>
      <c r="QO15" s="188"/>
      <c r="QP15" s="188"/>
      <c r="QQ15" s="188"/>
      <c r="QR15" s="188"/>
      <c r="QS15" s="188"/>
      <c r="QT15" s="188"/>
      <c r="QU15" s="188"/>
      <c r="QV15" s="188"/>
      <c r="QW15" s="188"/>
      <c r="QX15" s="188"/>
      <c r="QY15" s="188"/>
      <c r="QZ15" s="188"/>
      <c r="RA15" s="188"/>
      <c r="RB15" s="188"/>
      <c r="RC15" s="188"/>
      <c r="RD15" s="188"/>
      <c r="RE15" s="188"/>
      <c r="RF15" s="188"/>
      <c r="RG15" s="188"/>
      <c r="RH15" s="188"/>
      <c r="RI15" s="188"/>
      <c r="RJ15" s="188"/>
      <c r="RK15" s="188"/>
      <c r="RL15" s="188"/>
      <c r="RM15" s="188"/>
      <c r="RN15" s="188"/>
      <c r="RO15" s="188"/>
      <c r="RP15" s="188"/>
      <c r="RQ15" s="188"/>
      <c r="RR15" s="188"/>
      <c r="RS15" s="188"/>
      <c r="RT15" s="188"/>
      <c r="RU15" s="188"/>
      <c r="RV15" s="188"/>
      <c r="RW15" s="188"/>
      <c r="RX15" s="188"/>
      <c r="RY15" s="188"/>
      <c r="RZ15" s="188"/>
      <c r="SA15" s="188"/>
      <c r="SB15" s="188"/>
      <c r="SC15" s="188"/>
      <c r="SD15" s="188"/>
      <c r="SE15" s="188"/>
      <c r="SF15" s="188"/>
      <c r="SG15" s="188"/>
      <c r="SH15" s="188"/>
      <c r="SI15" s="188"/>
      <c r="SJ15" s="188"/>
      <c r="SK15" s="188"/>
      <c r="SL15" s="188"/>
      <c r="SM15" s="188"/>
      <c r="SN15" s="188"/>
      <c r="SO15" s="188"/>
      <c r="SP15" s="188"/>
      <c r="SQ15" s="188"/>
      <c r="SR15" s="188"/>
      <c r="SS15" s="188"/>
      <c r="ST15" s="188"/>
      <c r="SU15" s="188"/>
      <c r="SV15" s="188"/>
      <c r="SW15" s="188"/>
      <c r="SX15" s="188"/>
      <c r="SY15" s="188"/>
      <c r="SZ15" s="188"/>
      <c r="TA15" s="188"/>
      <c r="TB15" s="188"/>
      <c r="TC15" s="188"/>
      <c r="TD15" s="188"/>
      <c r="TE15" s="188"/>
      <c r="TF15" s="188"/>
      <c r="TG15" s="188"/>
      <c r="TH15" s="188"/>
      <c r="TI15" s="188"/>
      <c r="TJ15" s="188"/>
      <c r="TK15" s="188"/>
      <c r="TL15" s="188"/>
      <c r="TM15" s="188"/>
      <c r="TN15" s="188"/>
      <c r="TO15" s="188"/>
      <c r="TP15" s="188"/>
      <c r="TQ15" s="188"/>
      <c r="TR15" s="188"/>
      <c r="TS15" s="188"/>
      <c r="TT15" s="188"/>
      <c r="TU15" s="188"/>
      <c r="TV15" s="188"/>
      <c r="TW15" s="188"/>
      <c r="TX15" s="188"/>
      <c r="TY15" s="188"/>
      <c r="TZ15" s="188"/>
      <c r="UA15" s="188"/>
      <c r="UB15" s="188"/>
      <c r="UC15" s="188"/>
      <c r="UD15" s="188"/>
      <c r="UE15" s="188"/>
      <c r="UF15" s="188"/>
      <c r="UG15" s="188"/>
      <c r="UH15" s="188"/>
      <c r="UI15" s="188"/>
      <c r="UJ15" s="188"/>
      <c r="UK15" s="188"/>
      <c r="UL15" s="188"/>
      <c r="UM15" s="188"/>
      <c r="UN15" s="188"/>
      <c r="UO15" s="188"/>
      <c r="UP15" s="188"/>
      <c r="UQ15" s="188"/>
      <c r="UR15" s="188"/>
      <c r="US15" s="188"/>
      <c r="UT15" s="188"/>
      <c r="UU15" s="188"/>
      <c r="UV15" s="188"/>
      <c r="UW15" s="188"/>
      <c r="UX15" s="188"/>
      <c r="UY15" s="188"/>
      <c r="UZ15" s="188"/>
      <c r="VA15" s="188"/>
      <c r="VB15" s="188"/>
      <c r="VC15" s="188"/>
      <c r="VD15" s="188"/>
      <c r="VE15" s="188"/>
      <c r="VF15" s="188"/>
      <c r="VG15" s="188"/>
      <c r="VH15" s="188"/>
      <c r="VI15" s="188"/>
      <c r="VJ15" s="188"/>
      <c r="VK15" s="188"/>
      <c r="VL15" s="188"/>
      <c r="VM15" s="188"/>
      <c r="VN15" s="188"/>
      <c r="VO15" s="188"/>
      <c r="VP15" s="188"/>
      <c r="VQ15" s="188"/>
      <c r="VR15" s="188"/>
      <c r="VS15" s="188"/>
      <c r="VT15" s="188"/>
      <c r="VU15" s="188"/>
      <c r="VV15" s="188"/>
      <c r="VW15" s="188"/>
      <c r="VX15" s="188"/>
      <c r="VY15" s="188"/>
      <c r="VZ15" s="188"/>
      <c r="WA15" s="188"/>
      <c r="WB15" s="188"/>
      <c r="WC15" s="188"/>
      <c r="WD15" s="188"/>
      <c r="WE15" s="188"/>
      <c r="WF15" s="188"/>
      <c r="WG15" s="188"/>
      <c r="WH15" s="188"/>
      <c r="WI15" s="188"/>
      <c r="WJ15" s="188"/>
      <c r="WK15" s="188"/>
      <c r="WL15" s="188"/>
      <c r="WM15" s="188"/>
      <c r="WN15" s="188"/>
      <c r="WO15" s="188"/>
      <c r="WP15" s="188"/>
      <c r="WQ15" s="188"/>
      <c r="WR15" s="188"/>
      <c r="WS15" s="188"/>
      <c r="WT15" s="188"/>
      <c r="WU15" s="188"/>
      <c r="WV15" s="188"/>
      <c r="WW15" s="188"/>
      <c r="WX15" s="188"/>
      <c r="WY15" s="188"/>
      <c r="WZ15" s="188"/>
      <c r="XA15" s="188"/>
      <c r="XB15" s="188"/>
      <c r="XC15" s="188"/>
      <c r="XD15" s="188"/>
      <c r="XE15" s="188"/>
      <c r="XF15" s="188"/>
      <c r="XG15" s="188"/>
      <c r="XH15" s="188"/>
      <c r="XI15" s="188"/>
      <c r="XJ15" s="188"/>
      <c r="XK15" s="188"/>
      <c r="XL15" s="188"/>
      <c r="XM15" s="188"/>
      <c r="XN15" s="188"/>
      <c r="XO15" s="188"/>
      <c r="XP15" s="188"/>
      <c r="XQ15" s="188"/>
      <c r="XR15" s="188"/>
      <c r="XS15" s="188"/>
      <c r="XT15" s="188"/>
      <c r="XU15" s="188"/>
      <c r="XV15" s="188"/>
      <c r="XW15" s="188"/>
      <c r="XX15" s="188"/>
      <c r="XY15" s="188"/>
      <c r="XZ15" s="188"/>
      <c r="YA15" s="188"/>
      <c r="YB15" s="188"/>
      <c r="YC15" s="188"/>
      <c r="YD15" s="188"/>
      <c r="YE15" s="188"/>
      <c r="YF15" s="188"/>
      <c r="YG15" s="188"/>
      <c r="YH15" s="188"/>
      <c r="YI15" s="188"/>
      <c r="YJ15" s="188"/>
      <c r="YK15" s="188"/>
      <c r="YL15" s="188"/>
      <c r="YM15" s="188"/>
      <c r="YN15" s="188"/>
      <c r="YO15" s="188"/>
      <c r="YP15" s="188"/>
      <c r="YQ15" s="188"/>
      <c r="YR15" s="188"/>
      <c r="YS15" s="188"/>
      <c r="YT15" s="188"/>
      <c r="YU15" s="188"/>
      <c r="YV15" s="188"/>
      <c r="YW15" s="188"/>
      <c r="YX15" s="188"/>
      <c r="YY15" s="188"/>
      <c r="YZ15" s="188"/>
      <c r="ZA15" s="188"/>
      <c r="ZB15" s="188"/>
      <c r="ZC15" s="188"/>
      <c r="ZD15" s="188"/>
      <c r="ZE15" s="188"/>
      <c r="ZF15" s="188"/>
      <c r="ZG15" s="188"/>
      <c r="ZH15" s="188"/>
      <c r="ZI15" s="188"/>
      <c r="ZJ15" s="188"/>
      <c r="ZK15" s="188"/>
      <c r="ZL15" s="188"/>
      <c r="ZM15" s="188"/>
      <c r="ZN15" s="188"/>
      <c r="ZO15" s="188"/>
      <c r="ZP15" s="188"/>
      <c r="ZQ15" s="188"/>
      <c r="ZR15" s="188"/>
      <c r="ZS15" s="188"/>
      <c r="ZT15" s="188"/>
      <c r="ZU15" s="188"/>
      <c r="ZV15" s="188"/>
      <c r="ZW15" s="188"/>
      <c r="ZX15" s="188"/>
      <c r="ZY15" s="188"/>
      <c r="ZZ15" s="188"/>
      <c r="AAA15" s="188"/>
      <c r="AAB15" s="188"/>
      <c r="AAC15" s="188"/>
      <c r="AAD15" s="188"/>
      <c r="AAE15" s="188"/>
      <c r="AAF15" s="188"/>
      <c r="AAG15" s="188"/>
      <c r="AAH15" s="188"/>
      <c r="AAI15" s="188"/>
      <c r="AAJ15" s="188"/>
      <c r="AAK15" s="188"/>
      <c r="AAL15" s="188"/>
      <c r="AAM15" s="188"/>
      <c r="AAN15" s="188"/>
      <c r="AAO15" s="188"/>
      <c r="AAP15" s="188"/>
      <c r="AAQ15" s="188"/>
      <c r="AAR15" s="188"/>
      <c r="AAS15" s="188"/>
      <c r="AAT15" s="188"/>
      <c r="AAU15" s="188"/>
      <c r="AAV15" s="188"/>
      <c r="AAW15" s="188"/>
      <c r="AAX15" s="188"/>
      <c r="AAY15" s="188"/>
      <c r="AAZ15" s="188"/>
      <c r="ABA15" s="188"/>
      <c r="ABB15" s="188"/>
      <c r="ABC15" s="188"/>
      <c r="ABD15" s="188"/>
      <c r="ABE15" s="188"/>
      <c r="ABF15" s="188"/>
      <c r="ABG15" s="188"/>
      <c r="ABH15" s="188"/>
      <c r="ABI15" s="188"/>
      <c r="ABJ15" s="188"/>
      <c r="ABK15" s="188"/>
      <c r="ABL15" s="188"/>
      <c r="ABM15" s="188"/>
      <c r="ABN15" s="188"/>
      <c r="ABO15" s="188"/>
      <c r="ABP15" s="188"/>
      <c r="ABQ15" s="188"/>
      <c r="ABR15" s="188"/>
      <c r="ABS15" s="188"/>
      <c r="ABT15" s="188"/>
      <c r="ABU15" s="188"/>
      <c r="ABV15" s="188"/>
      <c r="ABW15" s="188"/>
      <c r="ABX15" s="188"/>
      <c r="ABY15" s="188"/>
      <c r="ABZ15" s="188"/>
      <c r="ACA15" s="188"/>
      <c r="ACB15" s="188"/>
      <c r="ACC15" s="188"/>
      <c r="ACD15" s="188"/>
      <c r="ACE15" s="188"/>
      <c r="ACF15" s="188"/>
      <c r="ACG15" s="188"/>
      <c r="ACH15" s="188"/>
      <c r="ACI15" s="188"/>
      <c r="ACJ15" s="188"/>
      <c r="ACK15" s="188"/>
      <c r="ACL15" s="188"/>
      <c r="ACM15" s="188"/>
      <c r="ACN15" s="188"/>
      <c r="ACO15" s="188"/>
      <c r="ACP15" s="188"/>
      <c r="ACQ15" s="188"/>
      <c r="ACR15" s="188"/>
      <c r="ACS15" s="188"/>
      <c r="ACT15" s="188"/>
      <c r="ACU15" s="188"/>
      <c r="ACV15" s="188"/>
      <c r="ACW15" s="188"/>
      <c r="ACX15" s="188"/>
      <c r="ACY15" s="188"/>
      <c r="ACZ15" s="188"/>
      <c r="ADA15" s="188"/>
      <c r="ADB15" s="188"/>
      <c r="ADC15" s="188"/>
      <c r="ADD15" s="188"/>
      <c r="ADE15" s="188"/>
      <c r="ADF15" s="188"/>
      <c r="ADG15" s="188"/>
      <c r="ADH15" s="188"/>
      <c r="ADI15" s="188"/>
      <c r="ADJ15" s="188"/>
      <c r="ADK15" s="188"/>
      <c r="ADL15" s="188"/>
      <c r="ADM15" s="188"/>
      <c r="ADN15" s="188"/>
      <c r="ADO15" s="188"/>
      <c r="ADP15" s="188"/>
      <c r="ADQ15" s="188"/>
      <c r="ADR15" s="188"/>
      <c r="ADS15" s="188"/>
      <c r="ADT15" s="188"/>
      <c r="ADU15" s="188"/>
      <c r="ADV15" s="188"/>
      <c r="ADW15" s="188"/>
      <c r="ADX15" s="188"/>
      <c r="ADY15" s="188"/>
      <c r="ADZ15" s="188"/>
      <c r="AEA15" s="188"/>
      <c r="AEB15" s="188"/>
      <c r="AEC15" s="188"/>
      <c r="AED15" s="188"/>
      <c r="AEE15" s="188"/>
      <c r="AEF15" s="188"/>
      <c r="AEG15" s="188"/>
      <c r="AEH15" s="188"/>
      <c r="AEI15" s="188"/>
      <c r="AEJ15" s="188"/>
      <c r="AEK15" s="188"/>
      <c r="AEL15" s="188"/>
      <c r="AEM15" s="188"/>
      <c r="AEN15" s="188"/>
      <c r="AEO15" s="188"/>
      <c r="AEP15" s="188"/>
      <c r="AEQ15" s="188"/>
      <c r="AER15" s="188"/>
      <c r="AES15" s="188"/>
      <c r="AET15" s="188"/>
      <c r="AEU15" s="188"/>
      <c r="AEV15" s="188"/>
      <c r="AEW15" s="188"/>
      <c r="AEX15" s="188"/>
      <c r="AEY15" s="188"/>
      <c r="AEZ15" s="188"/>
      <c r="AFA15" s="188"/>
      <c r="AFB15" s="188"/>
      <c r="AFC15" s="188"/>
      <c r="AFD15" s="188"/>
      <c r="AFE15" s="188"/>
      <c r="AFF15" s="188"/>
      <c r="AFG15" s="188"/>
      <c r="AFH15" s="188"/>
      <c r="AFI15" s="188"/>
      <c r="AFJ15" s="188"/>
      <c r="AFK15" s="188"/>
      <c r="AFL15" s="188"/>
      <c r="AFM15" s="188"/>
      <c r="AFN15" s="188"/>
      <c r="AFO15" s="188"/>
      <c r="AFP15" s="188"/>
      <c r="AFQ15" s="188"/>
      <c r="AFR15" s="188"/>
      <c r="AFS15" s="188"/>
      <c r="AFT15" s="188"/>
      <c r="AFU15" s="188"/>
      <c r="AFV15" s="188"/>
      <c r="AFW15" s="188"/>
      <c r="AFX15" s="188"/>
      <c r="AFY15" s="188"/>
      <c r="AFZ15" s="188"/>
      <c r="AGA15" s="188"/>
      <c r="AGB15" s="188"/>
      <c r="AGC15" s="188"/>
      <c r="AGD15" s="188"/>
      <c r="AGE15" s="188"/>
      <c r="AGF15" s="188"/>
      <c r="AGG15" s="188"/>
      <c r="AGH15" s="188"/>
      <c r="AGI15" s="188"/>
      <c r="AGJ15" s="188"/>
      <c r="AGK15" s="188"/>
      <c r="AGL15" s="188"/>
      <c r="AGM15" s="188"/>
      <c r="AGN15" s="188"/>
      <c r="AGO15" s="188"/>
      <c r="AGP15" s="188"/>
      <c r="AGQ15" s="188"/>
      <c r="AGR15" s="188"/>
      <c r="AGS15" s="188"/>
      <c r="AGT15" s="188"/>
      <c r="AGU15" s="188"/>
      <c r="AGV15" s="188"/>
      <c r="AGW15" s="188"/>
      <c r="AGX15" s="188"/>
      <c r="AGY15" s="188"/>
      <c r="AGZ15" s="188"/>
      <c r="AHA15" s="188"/>
      <c r="AHB15" s="188"/>
      <c r="AHC15" s="188"/>
      <c r="AHD15" s="188"/>
      <c r="AHE15" s="188"/>
      <c r="AHF15" s="188"/>
      <c r="AHG15" s="188"/>
      <c r="AHH15" s="188"/>
      <c r="AHI15" s="188"/>
      <c r="AHJ15" s="188"/>
      <c r="AHK15" s="188"/>
      <c r="AHL15" s="188"/>
      <c r="AHM15" s="188"/>
      <c r="AHN15" s="188"/>
      <c r="AHO15" s="188"/>
      <c r="AHP15" s="188"/>
      <c r="AHQ15" s="188"/>
      <c r="AHR15" s="188"/>
      <c r="AHS15" s="188"/>
      <c r="AHT15" s="188"/>
      <c r="AHU15" s="188"/>
      <c r="AHV15" s="188"/>
      <c r="AHW15" s="188"/>
      <c r="AHX15" s="188"/>
      <c r="AHY15" s="188"/>
      <c r="AHZ15" s="188"/>
      <c r="AIA15" s="188"/>
      <c r="AIB15" s="188"/>
      <c r="AIC15" s="188"/>
      <c r="AID15" s="188"/>
      <c r="AIE15" s="188"/>
      <c r="AIF15" s="188"/>
      <c r="AIG15" s="188"/>
      <c r="AIH15" s="188"/>
      <c r="AII15" s="188"/>
      <c r="AIJ15" s="188"/>
      <c r="AIK15" s="188"/>
      <c r="AIL15" s="188"/>
      <c r="AIM15" s="188"/>
      <c r="AIN15" s="188"/>
      <c r="AIO15" s="188"/>
      <c r="AIP15" s="188"/>
      <c r="AIQ15" s="188"/>
      <c r="AIR15" s="188"/>
      <c r="AIS15" s="188"/>
      <c r="AIT15" s="188"/>
      <c r="AIU15" s="188"/>
      <c r="AIV15" s="188"/>
      <c r="AIW15" s="188"/>
      <c r="AIX15" s="188"/>
      <c r="AIY15" s="188"/>
      <c r="AIZ15" s="188"/>
      <c r="AJA15" s="188"/>
      <c r="AJB15" s="188"/>
      <c r="AJC15" s="188"/>
      <c r="AJD15" s="188"/>
      <c r="AJE15" s="188"/>
      <c r="AJF15" s="188"/>
      <c r="AJG15" s="188"/>
      <c r="AJH15" s="188"/>
      <c r="AJI15" s="188"/>
      <c r="AJJ15" s="188"/>
      <c r="AJK15" s="188"/>
      <c r="AJL15" s="188"/>
      <c r="AJM15" s="188"/>
      <c r="AJN15" s="188"/>
      <c r="AJO15" s="188"/>
      <c r="AJP15" s="188"/>
      <c r="AJQ15" s="188"/>
      <c r="AJR15" s="188"/>
      <c r="AJS15" s="188"/>
      <c r="AJT15" s="188"/>
      <c r="AJU15" s="188"/>
      <c r="AJV15" s="188"/>
      <c r="AJW15" s="188"/>
      <c r="AJX15" s="188"/>
      <c r="AJY15" s="188"/>
      <c r="AJZ15" s="188"/>
      <c r="AKA15" s="188"/>
      <c r="AKB15" s="188"/>
      <c r="AKC15" s="188"/>
      <c r="AKD15" s="188"/>
      <c r="AKE15" s="188"/>
      <c r="AKF15" s="188"/>
      <c r="AKG15" s="188"/>
      <c r="AKH15" s="188"/>
      <c r="AKI15" s="188"/>
      <c r="AKJ15" s="188"/>
      <c r="AKK15" s="188"/>
      <c r="AKL15" s="188"/>
      <c r="AKM15" s="188"/>
      <c r="AKN15" s="188"/>
      <c r="AKO15" s="188"/>
      <c r="AKP15" s="188"/>
      <c r="AKQ15" s="188"/>
      <c r="AKR15" s="188"/>
      <c r="AKS15" s="188"/>
      <c r="AKT15" s="188"/>
      <c r="AKU15" s="188"/>
      <c r="AKV15" s="188"/>
      <c r="AKW15" s="188"/>
      <c r="AKX15" s="188"/>
      <c r="AKY15" s="188"/>
      <c r="AKZ15" s="188"/>
      <c r="ALA15" s="188"/>
      <c r="ALB15" s="188"/>
      <c r="ALC15" s="188"/>
      <c r="ALD15" s="188"/>
      <c r="ALE15" s="188"/>
      <c r="ALF15" s="188"/>
      <c r="ALG15" s="188"/>
      <c r="ALH15" s="188"/>
      <c r="ALI15" s="188"/>
      <c r="ALJ15" s="188"/>
      <c r="ALK15" s="188"/>
      <c r="ALL15" s="188"/>
      <c r="ALM15" s="188"/>
      <c r="ALN15" s="188"/>
      <c r="ALO15" s="188"/>
      <c r="ALP15" s="188"/>
      <c r="ALQ15" s="188"/>
      <c r="ALR15" s="188"/>
      <c r="ALS15" s="188"/>
      <c r="ALT15" s="188"/>
      <c r="ALU15" s="188"/>
      <c r="ALV15" s="188"/>
      <c r="ALW15" s="188"/>
      <c r="ALX15" s="188"/>
      <c r="ALY15" s="188"/>
      <c r="ALZ15" s="188"/>
      <c r="AMA15" s="188"/>
      <c r="AMB15" s="188"/>
      <c r="AMC15" s="188"/>
      <c r="AMD15" s="188"/>
      <c r="AME15" s="188"/>
      <c r="AMF15" s="188"/>
      <c r="AMG15" s="188"/>
      <c r="AMH15" s="188"/>
      <c r="AMI15" s="188"/>
      <c r="AMJ15" s="188"/>
      <c r="AMK15" s="188"/>
      <c r="AML15" s="188"/>
      <c r="AMM15" s="188"/>
      <c r="AMN15" s="188"/>
      <c r="AMO15" s="188"/>
      <c r="AMP15" s="188"/>
      <c r="AMQ15" s="188"/>
      <c r="AMR15" s="188"/>
      <c r="AMS15" s="188"/>
      <c r="AMT15" s="188"/>
      <c r="AMU15" s="188"/>
      <c r="AMV15" s="188"/>
      <c r="AMW15" s="188"/>
      <c r="AMX15" s="188"/>
      <c r="AMY15" s="188"/>
      <c r="AMZ15" s="188"/>
      <c r="ANA15" s="188"/>
      <c r="ANB15" s="188"/>
      <c r="ANC15" s="188"/>
      <c r="AND15" s="188"/>
      <c r="ANE15" s="188"/>
      <c r="ANF15" s="188"/>
      <c r="ANG15" s="188"/>
      <c r="ANH15" s="188"/>
      <c r="ANI15" s="188"/>
      <c r="ANJ15" s="188"/>
      <c r="ANK15" s="188"/>
      <c r="ANL15" s="188"/>
      <c r="ANM15" s="188"/>
      <c r="ANN15" s="188"/>
      <c r="ANO15" s="188"/>
      <c r="ANP15" s="188"/>
      <c r="ANQ15" s="188"/>
      <c r="ANR15" s="188"/>
      <c r="ANS15" s="188"/>
      <c r="ANT15" s="188"/>
      <c r="ANU15" s="188"/>
      <c r="ANV15" s="188"/>
      <c r="ANW15" s="188"/>
      <c r="ANX15" s="188"/>
      <c r="ANY15" s="188"/>
      <c r="ANZ15" s="188"/>
      <c r="AOA15" s="188"/>
      <c r="AOB15" s="188"/>
      <c r="AOC15" s="188"/>
      <c r="AOD15" s="188"/>
      <c r="AOE15" s="188"/>
      <c r="AOF15" s="188"/>
      <c r="AOG15" s="188"/>
      <c r="AOH15" s="188"/>
      <c r="AOI15" s="188"/>
      <c r="AOJ15" s="188"/>
      <c r="AOK15" s="188"/>
      <c r="AOL15" s="188"/>
      <c r="AOM15" s="188"/>
      <c r="AON15" s="188"/>
      <c r="AOO15" s="188"/>
      <c r="AOP15" s="188"/>
      <c r="AOQ15" s="188"/>
      <c r="AOR15" s="188"/>
      <c r="AOS15" s="188"/>
      <c r="AOT15" s="188"/>
      <c r="AOU15" s="188"/>
      <c r="AOV15" s="188"/>
      <c r="AOW15" s="188"/>
      <c r="AOX15" s="188"/>
      <c r="AOY15" s="188"/>
      <c r="AOZ15" s="188"/>
      <c r="APA15" s="188"/>
      <c r="APB15" s="188"/>
      <c r="APC15" s="188"/>
      <c r="APD15" s="188"/>
      <c r="APE15" s="188"/>
      <c r="APF15" s="188"/>
      <c r="APG15" s="188"/>
      <c r="APH15" s="188"/>
      <c r="API15" s="188"/>
      <c r="APJ15" s="188"/>
      <c r="APK15" s="188"/>
      <c r="APL15" s="188"/>
      <c r="APM15" s="188"/>
      <c r="APN15" s="188"/>
      <c r="APO15" s="188"/>
      <c r="APP15" s="188"/>
      <c r="APQ15" s="188"/>
      <c r="APR15" s="188"/>
      <c r="APS15" s="188"/>
      <c r="APT15" s="188"/>
      <c r="APU15" s="188"/>
      <c r="APV15" s="188"/>
      <c r="APW15" s="188"/>
      <c r="APX15" s="188"/>
      <c r="APY15" s="188"/>
      <c r="APZ15" s="188"/>
      <c r="AQA15" s="188"/>
      <c r="AQB15" s="188"/>
      <c r="AQC15" s="188"/>
      <c r="AQD15" s="188"/>
      <c r="AQE15" s="188"/>
      <c r="AQF15" s="188"/>
      <c r="AQG15" s="188"/>
      <c r="AQH15" s="188"/>
      <c r="AQI15" s="188"/>
      <c r="AQJ15" s="188"/>
      <c r="AQK15" s="188"/>
      <c r="AQL15" s="188"/>
      <c r="AQM15" s="188"/>
      <c r="AQN15" s="188"/>
      <c r="AQO15" s="188"/>
      <c r="AQP15" s="188"/>
      <c r="AQQ15" s="188"/>
      <c r="AQR15" s="188"/>
      <c r="AQS15" s="188"/>
      <c r="AQT15" s="188"/>
      <c r="AQU15" s="188"/>
      <c r="AQV15" s="188"/>
      <c r="AQW15" s="188"/>
      <c r="AQX15" s="188"/>
      <c r="AQY15" s="188"/>
      <c r="AQZ15" s="188"/>
      <c r="ARA15" s="188"/>
      <c r="ARB15" s="188"/>
      <c r="ARC15" s="188"/>
      <c r="ARD15" s="188"/>
      <c r="ARE15" s="188"/>
      <c r="ARF15" s="188"/>
      <c r="ARG15" s="188"/>
      <c r="ARH15" s="188"/>
      <c r="ARI15" s="188"/>
      <c r="ARJ15" s="188"/>
      <c r="ARK15" s="188"/>
      <c r="ARL15" s="188"/>
      <c r="ARM15" s="188"/>
      <c r="ARN15" s="188"/>
      <c r="ARO15" s="188"/>
      <c r="ARP15" s="188"/>
      <c r="ARQ15" s="188"/>
      <c r="ARR15" s="188"/>
      <c r="ARS15" s="188"/>
      <c r="ART15" s="188"/>
      <c r="ARU15" s="188"/>
      <c r="ARV15" s="188"/>
      <c r="ARW15" s="188"/>
      <c r="ARX15" s="188"/>
      <c r="ARY15" s="188"/>
      <c r="ARZ15" s="188"/>
      <c r="ASA15" s="188"/>
      <c r="ASB15" s="188"/>
      <c r="ASC15" s="188"/>
      <c r="ASD15" s="188"/>
      <c r="ASE15" s="188"/>
      <c r="ASF15" s="188"/>
      <c r="ASG15" s="188"/>
      <c r="ASH15" s="188"/>
      <c r="ASI15" s="188"/>
      <c r="ASJ15" s="188"/>
      <c r="ASK15" s="188"/>
      <c r="ASL15" s="188"/>
      <c r="ASM15" s="188"/>
      <c r="ASN15" s="188"/>
      <c r="ASO15" s="188"/>
      <c r="ASP15" s="188"/>
      <c r="ASQ15" s="188"/>
      <c r="ASR15" s="188"/>
      <c r="ASS15" s="188"/>
      <c r="AST15" s="188"/>
      <c r="ASU15" s="188"/>
      <c r="ASV15" s="188"/>
      <c r="ASW15" s="188"/>
      <c r="ASX15" s="188"/>
      <c r="ASY15" s="188"/>
      <c r="ASZ15" s="188"/>
      <c r="ATA15" s="188"/>
      <c r="ATB15" s="188"/>
      <c r="ATC15" s="188"/>
      <c r="ATD15" s="188"/>
      <c r="ATE15" s="188"/>
      <c r="ATF15" s="188"/>
      <c r="ATG15" s="188"/>
      <c r="ATH15" s="188"/>
      <c r="ATI15" s="188"/>
      <c r="ATJ15" s="188"/>
      <c r="ATK15" s="188"/>
      <c r="ATL15" s="188"/>
      <c r="ATM15" s="188"/>
      <c r="ATN15" s="188"/>
      <c r="ATO15" s="188"/>
      <c r="ATP15" s="188"/>
      <c r="ATQ15" s="188"/>
      <c r="ATR15" s="188"/>
      <c r="ATS15" s="188"/>
      <c r="ATT15" s="188"/>
      <c r="ATU15" s="188"/>
      <c r="ATV15" s="188"/>
      <c r="ATW15" s="188"/>
      <c r="ATX15" s="188"/>
      <c r="ATY15" s="188"/>
      <c r="ATZ15" s="188"/>
      <c r="AUA15" s="188"/>
      <c r="AUB15" s="188"/>
      <c r="AUC15" s="188"/>
      <c r="AUD15" s="188"/>
      <c r="AUE15" s="188"/>
      <c r="AUF15" s="188"/>
      <c r="AUG15" s="188"/>
      <c r="AUH15" s="188"/>
      <c r="AUI15" s="188"/>
      <c r="AUJ15" s="188"/>
      <c r="AUK15" s="188"/>
      <c r="AUL15" s="188"/>
      <c r="AUM15" s="188"/>
      <c r="AUN15" s="188"/>
      <c r="AUO15" s="188"/>
      <c r="AUP15" s="188"/>
      <c r="AUQ15" s="188"/>
      <c r="AUR15" s="188"/>
      <c r="AUS15" s="188"/>
      <c r="AUT15" s="188"/>
      <c r="AUU15" s="188"/>
      <c r="AUV15" s="188"/>
      <c r="AUW15" s="188"/>
      <c r="AUX15" s="188"/>
      <c r="AUY15" s="188"/>
      <c r="AUZ15" s="188"/>
      <c r="AVA15" s="188"/>
      <c r="AVB15" s="188"/>
      <c r="AVC15" s="188"/>
      <c r="AVD15" s="188"/>
      <c r="AVE15" s="188"/>
      <c r="AVF15" s="188"/>
      <c r="AVG15" s="188"/>
      <c r="AVH15" s="188"/>
      <c r="AVI15" s="188"/>
      <c r="AVJ15" s="188"/>
      <c r="AVK15" s="188"/>
      <c r="AVL15" s="188"/>
      <c r="AVM15" s="188"/>
      <c r="AVN15" s="188"/>
      <c r="AVO15" s="188"/>
      <c r="AVP15" s="188"/>
      <c r="AVQ15" s="188"/>
      <c r="AVR15" s="188"/>
      <c r="AVS15" s="188"/>
      <c r="AVT15" s="188"/>
      <c r="AVU15" s="188"/>
      <c r="AVV15" s="188"/>
      <c r="AVW15" s="188"/>
      <c r="AVX15" s="188"/>
      <c r="AVY15" s="188"/>
      <c r="AVZ15" s="188"/>
      <c r="AWA15" s="188"/>
      <c r="AWB15" s="188"/>
      <c r="AWC15" s="188"/>
      <c r="AWD15" s="188"/>
      <c r="AWE15" s="188"/>
      <c r="AWF15" s="188"/>
      <c r="AWG15" s="188"/>
      <c r="AWH15" s="188"/>
      <c r="AWI15" s="188"/>
      <c r="AWJ15" s="188"/>
      <c r="AWK15" s="188"/>
      <c r="AWL15" s="188"/>
      <c r="AWM15" s="188"/>
      <c r="AWN15" s="188"/>
      <c r="AWO15" s="188"/>
      <c r="AWP15" s="188"/>
      <c r="AWQ15" s="188"/>
      <c r="AWR15" s="188"/>
      <c r="AWS15" s="188"/>
      <c r="AWT15" s="188"/>
      <c r="AWU15" s="188"/>
      <c r="AWV15" s="188"/>
      <c r="AWW15" s="188"/>
      <c r="AWX15" s="188"/>
      <c r="AWY15" s="188"/>
      <c r="AWZ15" s="188"/>
      <c r="AXA15" s="188"/>
      <c r="AXB15" s="188"/>
      <c r="AXC15" s="188"/>
      <c r="AXD15" s="188"/>
      <c r="AXE15" s="188"/>
      <c r="AXF15" s="188"/>
      <c r="AXG15" s="188"/>
      <c r="AXH15" s="188"/>
      <c r="AXI15" s="188"/>
      <c r="AXJ15" s="188"/>
      <c r="AXK15" s="188"/>
      <c r="AXL15" s="188"/>
      <c r="AXM15" s="188"/>
      <c r="AXN15" s="188"/>
      <c r="AXO15" s="188"/>
      <c r="AXP15" s="188"/>
      <c r="AXQ15" s="188"/>
      <c r="AXR15" s="188"/>
      <c r="AXS15" s="188"/>
      <c r="AXT15" s="188"/>
      <c r="AXU15" s="188"/>
      <c r="AXV15" s="188"/>
      <c r="AXW15" s="188"/>
      <c r="AXX15" s="188"/>
      <c r="AXY15" s="188"/>
      <c r="AXZ15" s="188"/>
      <c r="AYA15" s="188"/>
      <c r="AYB15" s="188"/>
      <c r="AYC15" s="188"/>
      <c r="AYD15" s="188"/>
      <c r="AYE15" s="188"/>
      <c r="AYF15" s="188"/>
      <c r="AYG15" s="188"/>
      <c r="AYH15" s="188"/>
      <c r="AYI15" s="188"/>
      <c r="AYJ15" s="188"/>
      <c r="AYK15" s="188"/>
      <c r="AYL15" s="188"/>
      <c r="AYM15" s="188"/>
      <c r="AYN15" s="188"/>
      <c r="AYO15" s="188"/>
      <c r="AYP15" s="188"/>
      <c r="AYQ15" s="188"/>
      <c r="AYR15" s="188"/>
      <c r="AYS15" s="188"/>
      <c r="AYT15" s="188"/>
      <c r="AYU15" s="188"/>
      <c r="AYV15" s="188"/>
      <c r="AYW15" s="188"/>
      <c r="AYX15" s="188"/>
      <c r="AYY15" s="188"/>
      <c r="AYZ15" s="188"/>
      <c r="AZA15" s="188"/>
      <c r="AZB15" s="188"/>
      <c r="AZC15" s="188"/>
      <c r="AZD15" s="188"/>
      <c r="AZE15" s="188"/>
      <c r="AZF15" s="188"/>
      <c r="AZG15" s="188"/>
      <c r="AZH15" s="188"/>
      <c r="AZI15" s="188"/>
      <c r="AZJ15" s="188"/>
      <c r="AZK15" s="188"/>
      <c r="AZL15" s="188"/>
      <c r="AZM15" s="188"/>
      <c r="AZN15" s="188"/>
      <c r="AZO15" s="188"/>
      <c r="AZP15" s="188"/>
      <c r="AZQ15" s="188"/>
      <c r="AZR15" s="188"/>
      <c r="AZS15" s="188"/>
      <c r="AZT15" s="188"/>
      <c r="AZU15" s="188"/>
      <c r="AZV15" s="188"/>
      <c r="AZW15" s="188"/>
      <c r="AZX15" s="188"/>
      <c r="AZY15" s="188"/>
      <c r="AZZ15" s="188"/>
      <c r="BAA15" s="188"/>
      <c r="BAB15" s="188"/>
      <c r="BAC15" s="188"/>
      <c r="BAD15" s="188"/>
      <c r="BAE15" s="188"/>
      <c r="BAF15" s="188"/>
      <c r="BAG15" s="188"/>
      <c r="BAH15" s="188"/>
      <c r="BAI15" s="188"/>
      <c r="BAJ15" s="188"/>
      <c r="BAK15" s="188"/>
      <c r="BAL15" s="188"/>
      <c r="BAM15" s="188"/>
      <c r="BAN15" s="188"/>
      <c r="BAO15" s="188"/>
      <c r="BAP15" s="188"/>
      <c r="BAQ15" s="188"/>
      <c r="BAR15" s="188"/>
      <c r="BAS15" s="188"/>
      <c r="BAT15" s="188"/>
      <c r="BAU15" s="188"/>
      <c r="BAV15" s="188"/>
      <c r="BAW15" s="188"/>
      <c r="BAX15" s="188"/>
      <c r="BAY15" s="188"/>
      <c r="BAZ15" s="188"/>
      <c r="BBA15" s="188"/>
      <c r="BBB15" s="188"/>
      <c r="BBC15" s="188"/>
      <c r="BBD15" s="188"/>
      <c r="BBE15" s="188"/>
      <c r="BBF15" s="188"/>
      <c r="BBG15" s="188"/>
      <c r="BBH15" s="188"/>
      <c r="BBI15" s="188"/>
      <c r="BBJ15" s="188"/>
      <c r="BBK15" s="188"/>
      <c r="BBL15" s="188"/>
      <c r="BBM15" s="188"/>
      <c r="BBN15" s="188"/>
      <c r="BBO15" s="188"/>
      <c r="BBP15" s="188"/>
      <c r="BBQ15" s="188"/>
      <c r="BBR15" s="188"/>
      <c r="BBS15" s="188"/>
      <c r="BBT15" s="188"/>
      <c r="BBU15" s="188"/>
      <c r="BBV15" s="188"/>
      <c r="BBW15" s="188"/>
      <c r="BBX15" s="188"/>
      <c r="BBY15" s="188"/>
      <c r="BBZ15" s="188"/>
      <c r="BCA15" s="188"/>
      <c r="BCB15" s="188"/>
      <c r="BCC15" s="188"/>
      <c r="BCD15" s="188"/>
      <c r="BCE15" s="188"/>
      <c r="BCF15" s="188"/>
      <c r="BCG15" s="188"/>
      <c r="BCH15" s="188"/>
      <c r="BCI15" s="188"/>
      <c r="BCJ15" s="188"/>
      <c r="BCK15" s="188"/>
      <c r="BCL15" s="188"/>
      <c r="BCM15" s="188"/>
      <c r="BCN15" s="188"/>
      <c r="BCO15" s="188"/>
      <c r="BCP15" s="188"/>
      <c r="BCQ15" s="188"/>
      <c r="BCR15" s="188"/>
      <c r="BCS15" s="188"/>
      <c r="BCT15" s="188"/>
      <c r="BCU15" s="188"/>
      <c r="BCV15" s="188"/>
      <c r="BCW15" s="188"/>
      <c r="BCX15" s="188"/>
      <c r="BCY15" s="188"/>
      <c r="BCZ15" s="188"/>
      <c r="BDA15" s="188"/>
      <c r="BDB15" s="188"/>
      <c r="BDC15" s="188"/>
      <c r="BDD15" s="188"/>
      <c r="BDE15" s="188"/>
      <c r="BDF15" s="188"/>
      <c r="BDG15" s="188"/>
      <c r="BDH15" s="188"/>
      <c r="BDI15" s="188"/>
      <c r="BDJ15" s="188"/>
      <c r="BDK15" s="188"/>
      <c r="BDL15" s="188"/>
      <c r="BDM15" s="188"/>
      <c r="BDN15" s="188"/>
      <c r="BDO15" s="188"/>
      <c r="BDP15" s="188"/>
      <c r="BDQ15" s="188"/>
      <c r="BDR15" s="188"/>
      <c r="BDS15" s="188"/>
      <c r="BDT15" s="188"/>
      <c r="BDU15" s="188"/>
      <c r="BDV15" s="188"/>
      <c r="BDW15" s="188"/>
      <c r="BDX15" s="188"/>
      <c r="BDY15" s="188"/>
      <c r="BDZ15" s="188"/>
      <c r="BEA15" s="188"/>
      <c r="BEB15" s="188"/>
      <c r="BEC15" s="188"/>
      <c r="BED15" s="188"/>
      <c r="BEE15" s="188"/>
      <c r="BEF15" s="188"/>
      <c r="BEG15" s="188"/>
      <c r="BEH15" s="188"/>
      <c r="BEI15" s="188"/>
      <c r="BEJ15" s="188"/>
      <c r="BEK15" s="188"/>
      <c r="BEL15" s="188"/>
      <c r="BEM15" s="188"/>
      <c r="BEN15" s="188"/>
      <c r="BEO15" s="188"/>
      <c r="BEP15" s="188"/>
      <c r="BEQ15" s="188"/>
      <c r="BER15" s="188"/>
      <c r="BES15" s="188"/>
      <c r="BET15" s="188"/>
      <c r="BEU15" s="188"/>
      <c r="BEV15" s="188"/>
      <c r="BEW15" s="188"/>
      <c r="BEX15" s="188"/>
      <c r="BEY15" s="188"/>
      <c r="BEZ15" s="188"/>
      <c r="BFA15" s="188"/>
      <c r="BFB15" s="188"/>
      <c r="BFC15" s="188"/>
      <c r="BFD15" s="188"/>
      <c r="BFE15" s="188"/>
      <c r="BFF15" s="188"/>
      <c r="BFG15" s="188"/>
      <c r="BFH15" s="188"/>
      <c r="BFI15" s="188"/>
      <c r="BFJ15" s="188"/>
      <c r="BFK15" s="188"/>
      <c r="BFL15" s="188"/>
      <c r="BFM15" s="188"/>
      <c r="BFN15" s="188"/>
      <c r="BFO15" s="188"/>
      <c r="BFP15" s="188"/>
      <c r="BFQ15" s="188"/>
      <c r="BFR15" s="188"/>
      <c r="BFS15" s="188"/>
      <c r="BFT15" s="188"/>
      <c r="BFU15" s="188"/>
      <c r="BFV15" s="188"/>
      <c r="BFW15" s="188"/>
      <c r="BFX15" s="188"/>
      <c r="BFY15" s="188"/>
      <c r="BFZ15" s="188"/>
      <c r="BGA15" s="188"/>
      <c r="BGB15" s="188"/>
      <c r="BGC15" s="188"/>
      <c r="BGD15" s="188"/>
      <c r="BGE15" s="188"/>
      <c r="BGF15" s="188"/>
      <c r="BGG15" s="188"/>
      <c r="BGH15" s="188"/>
      <c r="BGI15" s="188"/>
      <c r="BGJ15" s="188"/>
      <c r="BGK15" s="188"/>
      <c r="BGL15" s="188"/>
      <c r="BGM15" s="188"/>
      <c r="BGN15" s="188"/>
      <c r="BGO15" s="188"/>
      <c r="BGP15" s="188"/>
      <c r="BGQ15" s="188"/>
      <c r="BGR15" s="188"/>
      <c r="BGS15" s="188"/>
      <c r="BGT15" s="188"/>
      <c r="BGU15" s="188"/>
      <c r="BGV15" s="188"/>
      <c r="BGW15" s="188"/>
      <c r="BGX15" s="188"/>
      <c r="BGY15" s="188"/>
      <c r="BGZ15" s="188"/>
      <c r="BHA15" s="188"/>
      <c r="BHB15" s="188"/>
      <c r="BHC15" s="188"/>
      <c r="BHD15" s="188"/>
      <c r="BHE15" s="188"/>
      <c r="BHF15" s="188"/>
      <c r="BHG15" s="188"/>
      <c r="BHH15" s="188"/>
      <c r="BHI15" s="188"/>
      <c r="BHJ15" s="188"/>
      <c r="BHK15" s="188"/>
      <c r="BHL15" s="188"/>
      <c r="BHM15" s="188"/>
      <c r="BHN15" s="188"/>
      <c r="BHO15" s="188"/>
      <c r="BHP15" s="188"/>
      <c r="BHQ15" s="188"/>
      <c r="BHR15" s="188"/>
      <c r="BHS15" s="188"/>
      <c r="BHT15" s="188"/>
      <c r="BHU15" s="188"/>
      <c r="BHV15" s="188"/>
      <c r="BHW15" s="188"/>
      <c r="BHX15" s="188"/>
      <c r="BHY15" s="188"/>
      <c r="BHZ15" s="188"/>
      <c r="BIA15" s="188"/>
      <c r="BIB15" s="188"/>
      <c r="BIC15" s="188"/>
      <c r="BID15" s="188"/>
      <c r="BIE15" s="188"/>
      <c r="BIF15" s="188"/>
      <c r="BIG15" s="188"/>
      <c r="BIH15" s="188"/>
      <c r="BII15" s="188"/>
      <c r="BIJ15" s="188"/>
      <c r="BIK15" s="188"/>
      <c r="BIL15" s="188"/>
      <c r="BIM15" s="188"/>
      <c r="BIN15" s="188"/>
      <c r="BIO15" s="188"/>
      <c r="BIP15" s="188"/>
      <c r="BIQ15" s="188"/>
      <c r="BIR15" s="188"/>
      <c r="BIS15" s="188"/>
      <c r="BIT15" s="188"/>
      <c r="BIU15" s="188"/>
      <c r="BIV15" s="188"/>
      <c r="BIW15" s="188"/>
      <c r="BIX15" s="188"/>
      <c r="BIY15" s="188"/>
      <c r="BIZ15" s="188"/>
      <c r="BJA15" s="188"/>
      <c r="BJB15" s="188"/>
      <c r="BJC15" s="188"/>
      <c r="BJD15" s="188"/>
      <c r="BJE15" s="188"/>
      <c r="BJF15" s="188"/>
      <c r="BJG15" s="188"/>
      <c r="BJH15" s="188"/>
      <c r="BJI15" s="188"/>
      <c r="BJJ15" s="188"/>
      <c r="BJK15" s="188"/>
      <c r="BJL15" s="188"/>
      <c r="BJM15" s="188"/>
      <c r="BJN15" s="188"/>
      <c r="BJO15" s="188"/>
      <c r="BJP15" s="188"/>
      <c r="BJQ15" s="188"/>
      <c r="BJR15" s="188"/>
      <c r="BJS15" s="188"/>
      <c r="BJT15" s="188"/>
      <c r="BJU15" s="188"/>
      <c r="BJV15" s="188"/>
      <c r="BJW15" s="188"/>
      <c r="BJX15" s="188"/>
      <c r="BJY15" s="188"/>
      <c r="BJZ15" s="188"/>
      <c r="BKA15" s="188"/>
      <c r="BKB15" s="188"/>
      <c r="BKC15" s="188"/>
      <c r="BKD15" s="188"/>
      <c r="BKE15" s="188"/>
      <c r="BKF15" s="188"/>
      <c r="BKG15" s="188"/>
      <c r="BKH15" s="188"/>
      <c r="BKI15" s="188"/>
      <c r="BKJ15" s="188"/>
      <c r="BKK15" s="188"/>
      <c r="BKL15" s="188"/>
      <c r="BKM15" s="188"/>
      <c r="BKN15" s="188"/>
      <c r="BKO15" s="188"/>
      <c r="BKP15" s="188"/>
      <c r="BKQ15" s="188"/>
      <c r="BKR15" s="188"/>
      <c r="BKS15" s="188"/>
      <c r="BKT15" s="188"/>
      <c r="BKU15" s="188"/>
      <c r="BKV15" s="188"/>
      <c r="BKW15" s="188"/>
      <c r="BKX15" s="188"/>
      <c r="BKY15" s="188"/>
      <c r="BKZ15" s="188"/>
      <c r="BLA15" s="188"/>
      <c r="BLB15" s="188"/>
      <c r="BLC15" s="188"/>
      <c r="BLD15" s="188"/>
      <c r="BLE15" s="188"/>
      <c r="BLF15" s="188"/>
      <c r="BLG15" s="188"/>
      <c r="BLH15" s="188"/>
      <c r="BLI15" s="188"/>
      <c r="BLJ15" s="188"/>
      <c r="BLK15" s="188"/>
      <c r="BLL15" s="188"/>
      <c r="BLM15" s="188"/>
      <c r="BLN15" s="188"/>
      <c r="BLO15" s="188"/>
      <c r="BLP15" s="188"/>
      <c r="BLQ15" s="188"/>
      <c r="BLR15" s="188"/>
      <c r="BLS15" s="188"/>
      <c r="BLT15" s="188"/>
      <c r="BLU15" s="188"/>
      <c r="BLV15" s="188"/>
      <c r="BLW15" s="188"/>
      <c r="BLX15" s="188"/>
      <c r="BLY15" s="188"/>
      <c r="BLZ15" s="188"/>
      <c r="BMA15" s="188"/>
      <c r="BMB15" s="188"/>
      <c r="BMC15" s="188"/>
      <c r="BMD15" s="188"/>
      <c r="BME15" s="188"/>
      <c r="BMF15" s="188"/>
      <c r="BMG15" s="188"/>
      <c r="BMH15" s="188"/>
      <c r="BMI15" s="188"/>
      <c r="BMJ15" s="188"/>
      <c r="BMK15" s="188"/>
      <c r="BML15" s="188"/>
      <c r="BMM15" s="188"/>
      <c r="BMN15" s="188"/>
      <c r="BMO15" s="188"/>
      <c r="BMP15" s="188"/>
      <c r="BMQ15" s="188"/>
      <c r="BMR15" s="188"/>
      <c r="BMS15" s="188"/>
      <c r="BMT15" s="188"/>
      <c r="BMU15" s="188"/>
      <c r="BMV15" s="188"/>
      <c r="BMW15" s="188"/>
      <c r="BMX15" s="188"/>
      <c r="BMY15" s="188"/>
      <c r="BMZ15" s="188"/>
      <c r="BNA15" s="188"/>
      <c r="BNB15" s="188"/>
      <c r="BNC15" s="188"/>
      <c r="BND15" s="188"/>
      <c r="BNE15" s="188"/>
      <c r="BNF15" s="188"/>
      <c r="BNG15" s="188"/>
      <c r="BNH15" s="188"/>
      <c r="BNI15" s="188"/>
      <c r="BNJ15" s="188"/>
      <c r="BNK15" s="188"/>
      <c r="BNL15" s="188"/>
      <c r="BNM15" s="188"/>
      <c r="BNN15" s="188"/>
      <c r="BNO15" s="188"/>
      <c r="BNP15" s="188"/>
      <c r="BNQ15" s="188"/>
      <c r="BNR15" s="188"/>
      <c r="BNS15" s="188"/>
      <c r="BNT15" s="188"/>
      <c r="BNU15" s="188"/>
      <c r="BNV15" s="188"/>
      <c r="BNW15" s="188"/>
      <c r="BNX15" s="188"/>
      <c r="BNY15" s="188"/>
      <c r="BNZ15" s="188"/>
      <c r="BOA15" s="188"/>
      <c r="BOB15" s="188"/>
      <c r="BOC15" s="188"/>
      <c r="BOD15" s="188"/>
      <c r="BOE15" s="188"/>
      <c r="BOF15" s="188"/>
      <c r="BOG15" s="188"/>
      <c r="BOH15" s="188"/>
      <c r="BOI15" s="188"/>
      <c r="BOJ15" s="188"/>
      <c r="BOK15" s="188"/>
      <c r="BOL15" s="188"/>
      <c r="BOM15" s="188"/>
      <c r="BON15" s="188"/>
      <c r="BOO15" s="188"/>
      <c r="BOP15" s="188"/>
      <c r="BOQ15" s="188"/>
      <c r="BOR15" s="188"/>
      <c r="BOS15" s="188"/>
      <c r="BOT15" s="188"/>
      <c r="BOU15" s="188"/>
      <c r="BOV15" s="188"/>
      <c r="BOW15" s="188"/>
      <c r="BOX15" s="188"/>
      <c r="BOY15" s="188"/>
      <c r="BOZ15" s="188"/>
      <c r="BPA15" s="188"/>
      <c r="BPB15" s="188"/>
      <c r="BPC15" s="188"/>
      <c r="BPD15" s="188"/>
      <c r="BPE15" s="188"/>
      <c r="BPF15" s="188"/>
      <c r="BPG15" s="188"/>
      <c r="BPH15" s="188"/>
      <c r="BPI15" s="188"/>
      <c r="BPJ15" s="188"/>
      <c r="BPK15" s="188"/>
      <c r="BPL15" s="188"/>
      <c r="BPM15" s="188"/>
      <c r="BPN15" s="188"/>
      <c r="BPO15" s="188"/>
      <c r="BPP15" s="188"/>
      <c r="BPQ15" s="188"/>
      <c r="BPR15" s="188"/>
      <c r="BPS15" s="188"/>
      <c r="BPT15" s="188"/>
      <c r="BPU15" s="188"/>
      <c r="BPV15" s="188"/>
      <c r="BPW15" s="188"/>
      <c r="BPX15" s="188"/>
      <c r="BPY15" s="188"/>
      <c r="BPZ15" s="188"/>
      <c r="BQA15" s="188"/>
      <c r="BQB15" s="188"/>
      <c r="BQC15" s="188"/>
      <c r="BQD15" s="188"/>
      <c r="BQE15" s="188"/>
      <c r="BQF15" s="188"/>
      <c r="BQG15" s="188"/>
      <c r="BQH15" s="188"/>
      <c r="BQI15" s="188"/>
      <c r="BQJ15" s="188"/>
      <c r="BQK15" s="188"/>
      <c r="BQL15" s="188"/>
      <c r="BQM15" s="188"/>
      <c r="BQN15" s="188"/>
      <c r="BQO15" s="188"/>
      <c r="BQP15" s="188"/>
      <c r="BQQ15" s="188"/>
      <c r="BQR15" s="188"/>
      <c r="BQS15" s="188"/>
      <c r="BQT15" s="188"/>
      <c r="BQU15" s="188"/>
      <c r="BQV15" s="188"/>
      <c r="BQW15" s="188"/>
      <c r="BQX15" s="188"/>
      <c r="BQY15" s="188"/>
      <c r="BQZ15" s="188"/>
      <c r="BRA15" s="188"/>
      <c r="BRB15" s="188"/>
      <c r="BRC15" s="188"/>
      <c r="BRD15" s="188"/>
      <c r="BRE15" s="188"/>
      <c r="BRF15" s="188"/>
      <c r="BRG15" s="188"/>
      <c r="BRH15" s="188"/>
      <c r="BRI15" s="188"/>
      <c r="BRJ15" s="188"/>
      <c r="BRK15" s="188"/>
      <c r="BRL15" s="188"/>
      <c r="BRM15" s="188"/>
      <c r="BRN15" s="188"/>
      <c r="BRO15" s="188"/>
      <c r="BRP15" s="188"/>
      <c r="BRQ15" s="188"/>
      <c r="BRR15" s="188"/>
      <c r="BRS15" s="188"/>
      <c r="BRT15" s="188"/>
      <c r="BRU15" s="188"/>
      <c r="BRV15" s="188"/>
      <c r="BRW15" s="188"/>
      <c r="BRX15" s="188"/>
      <c r="BRY15" s="188"/>
      <c r="BRZ15" s="188"/>
      <c r="BSA15" s="188"/>
      <c r="BSB15" s="188"/>
      <c r="BSC15" s="188"/>
      <c r="BSD15" s="188"/>
      <c r="BSE15" s="188"/>
      <c r="BSF15" s="188"/>
      <c r="BSG15" s="188"/>
      <c r="BSH15" s="188"/>
      <c r="BSI15" s="188"/>
      <c r="BSJ15" s="188"/>
      <c r="BSK15" s="188"/>
      <c r="BSL15" s="188"/>
      <c r="BSM15" s="188"/>
      <c r="BSN15" s="188"/>
      <c r="BSO15" s="188"/>
      <c r="BSP15" s="188"/>
      <c r="BSQ15" s="188"/>
      <c r="BSR15" s="188"/>
      <c r="BSS15" s="188"/>
      <c r="BST15" s="188"/>
      <c r="BSU15" s="188"/>
      <c r="BSV15" s="188"/>
      <c r="BSW15" s="188"/>
      <c r="BSX15" s="188"/>
      <c r="BSY15" s="188"/>
      <c r="BSZ15" s="188"/>
      <c r="BTA15" s="188"/>
      <c r="BTB15" s="188"/>
      <c r="BTC15" s="188"/>
      <c r="BTD15" s="188"/>
      <c r="BTE15" s="188"/>
      <c r="BTF15" s="188"/>
      <c r="BTG15" s="188"/>
      <c r="BTH15" s="188"/>
      <c r="BTI15" s="188"/>
      <c r="BTJ15" s="188"/>
      <c r="BTK15" s="188"/>
      <c r="BTL15" s="188"/>
      <c r="BTM15" s="188"/>
      <c r="BTN15" s="188"/>
      <c r="BTO15" s="188"/>
      <c r="BTP15" s="188"/>
      <c r="BTQ15" s="188"/>
      <c r="BTR15" s="188"/>
      <c r="BTS15" s="188"/>
      <c r="BTT15" s="188"/>
      <c r="BTU15" s="188"/>
      <c r="BTV15" s="188"/>
      <c r="BTW15" s="188"/>
      <c r="BTX15" s="188"/>
      <c r="BTY15" s="188"/>
      <c r="BTZ15" s="188"/>
      <c r="BUA15" s="188"/>
      <c r="BUB15" s="188"/>
      <c r="BUC15" s="188"/>
      <c r="BUD15" s="188"/>
      <c r="BUE15" s="188"/>
      <c r="BUF15" s="188"/>
      <c r="BUG15" s="188"/>
      <c r="BUH15" s="188"/>
      <c r="BUI15" s="188"/>
      <c r="BUJ15" s="188"/>
      <c r="BUK15" s="188"/>
      <c r="BUL15" s="188"/>
      <c r="BUM15" s="188"/>
      <c r="BUN15" s="188"/>
      <c r="BUO15" s="188"/>
      <c r="BUP15" s="188"/>
      <c r="BUQ15" s="188"/>
      <c r="BUR15" s="188"/>
      <c r="BUS15" s="188"/>
      <c r="BUT15" s="188"/>
      <c r="BUU15" s="188"/>
      <c r="BUV15" s="188"/>
      <c r="BUW15" s="188"/>
      <c r="BUX15" s="188"/>
      <c r="BUY15" s="188"/>
      <c r="BUZ15" s="188"/>
      <c r="BVA15" s="188"/>
      <c r="BVB15" s="188"/>
      <c r="BVC15" s="188"/>
      <c r="BVD15" s="188"/>
      <c r="BVE15" s="188"/>
      <c r="BVF15" s="188"/>
      <c r="BVG15" s="188"/>
      <c r="BVH15" s="188"/>
      <c r="BVI15" s="188"/>
      <c r="BVJ15" s="188"/>
      <c r="BVK15" s="188"/>
      <c r="BVL15" s="188"/>
      <c r="BVM15" s="188"/>
      <c r="BVN15" s="188"/>
      <c r="BVO15" s="188"/>
      <c r="BVP15" s="188"/>
      <c r="BVQ15" s="188"/>
      <c r="BVR15" s="188"/>
      <c r="BVS15" s="188"/>
      <c r="BVT15" s="188"/>
      <c r="BVU15" s="188"/>
      <c r="BVV15" s="188"/>
      <c r="BVW15" s="188"/>
      <c r="BVX15" s="188"/>
      <c r="BVY15" s="188"/>
      <c r="BVZ15" s="188"/>
      <c r="BWA15" s="188"/>
      <c r="BWB15" s="188"/>
      <c r="BWC15" s="188"/>
      <c r="BWD15" s="188"/>
      <c r="BWE15" s="188"/>
      <c r="BWF15" s="188"/>
      <c r="BWG15" s="188"/>
      <c r="BWH15" s="188"/>
      <c r="BWI15" s="188"/>
      <c r="BWJ15" s="188"/>
      <c r="BWK15" s="188"/>
      <c r="BWL15" s="188"/>
      <c r="BWM15" s="188"/>
      <c r="BWN15" s="188"/>
      <c r="BWO15" s="188"/>
      <c r="BWP15" s="188"/>
      <c r="BWQ15" s="188"/>
      <c r="BWR15" s="188"/>
      <c r="BWS15" s="188"/>
      <c r="BWT15" s="188"/>
      <c r="BWU15" s="188"/>
      <c r="BWV15" s="188"/>
      <c r="BWW15" s="188"/>
      <c r="BWX15" s="188"/>
      <c r="BWY15" s="188"/>
      <c r="BWZ15" s="188"/>
      <c r="BXA15" s="188"/>
      <c r="BXB15" s="188"/>
      <c r="BXC15" s="188"/>
      <c r="BXD15" s="188"/>
      <c r="BXE15" s="188"/>
      <c r="BXF15" s="188"/>
      <c r="BXG15" s="188"/>
      <c r="BXH15" s="188"/>
      <c r="BXI15" s="188"/>
      <c r="BXJ15" s="188"/>
      <c r="BXK15" s="188"/>
      <c r="BXL15" s="188"/>
      <c r="BXM15" s="188"/>
      <c r="BXN15" s="188"/>
      <c r="BXO15" s="188"/>
      <c r="BXP15" s="188"/>
      <c r="BXQ15" s="188"/>
      <c r="BXR15" s="188"/>
      <c r="BXS15" s="188"/>
      <c r="BXT15" s="188"/>
      <c r="BXU15" s="188"/>
      <c r="BXV15" s="188"/>
      <c r="BXW15" s="188"/>
      <c r="BXX15" s="188"/>
      <c r="BXY15" s="188"/>
      <c r="BXZ15" s="188"/>
      <c r="BYA15" s="188"/>
      <c r="BYB15" s="188"/>
      <c r="BYC15" s="188"/>
      <c r="BYD15" s="188"/>
      <c r="BYE15" s="188"/>
      <c r="BYF15" s="188"/>
      <c r="BYG15" s="188"/>
      <c r="BYH15" s="188"/>
      <c r="BYI15" s="188"/>
      <c r="BYJ15" s="188"/>
      <c r="BYK15" s="188"/>
      <c r="BYL15" s="188"/>
      <c r="BYM15" s="188"/>
      <c r="BYN15" s="188"/>
      <c r="BYO15" s="188"/>
      <c r="BYP15" s="188"/>
      <c r="BYQ15" s="188"/>
      <c r="BYR15" s="188"/>
      <c r="BYS15" s="188"/>
      <c r="BYT15" s="188"/>
      <c r="BYU15" s="188"/>
      <c r="BYV15" s="188"/>
      <c r="BYW15" s="188"/>
      <c r="BYX15" s="188"/>
      <c r="BYY15" s="188"/>
      <c r="BYZ15" s="188"/>
      <c r="BZA15" s="188"/>
      <c r="BZB15" s="188"/>
      <c r="BZC15" s="188"/>
      <c r="BZD15" s="188"/>
      <c r="BZE15" s="188"/>
      <c r="BZF15" s="188"/>
      <c r="BZG15" s="188"/>
      <c r="BZH15" s="188"/>
      <c r="BZI15" s="188"/>
      <c r="BZJ15" s="188"/>
      <c r="BZK15" s="188"/>
      <c r="BZL15" s="188"/>
      <c r="BZM15" s="188"/>
      <c r="BZN15" s="188"/>
      <c r="BZO15" s="188"/>
      <c r="BZP15" s="188"/>
      <c r="BZQ15" s="188"/>
      <c r="BZR15" s="188"/>
      <c r="BZS15" s="188"/>
      <c r="BZT15" s="188"/>
      <c r="BZU15" s="188"/>
      <c r="BZV15" s="188"/>
      <c r="BZW15" s="188"/>
      <c r="BZX15" s="188"/>
      <c r="BZY15" s="188"/>
      <c r="BZZ15" s="188"/>
      <c r="CAA15" s="188"/>
      <c r="CAB15" s="188"/>
      <c r="CAC15" s="188"/>
      <c r="CAD15" s="188"/>
      <c r="CAE15" s="188"/>
      <c r="CAF15" s="188"/>
      <c r="CAG15" s="188"/>
      <c r="CAH15" s="188"/>
      <c r="CAI15" s="188"/>
      <c r="CAJ15" s="188"/>
      <c r="CAK15" s="188"/>
      <c r="CAL15" s="188"/>
      <c r="CAM15" s="188"/>
      <c r="CAN15" s="188"/>
      <c r="CAO15" s="188"/>
      <c r="CAP15" s="188"/>
      <c r="CAQ15" s="188"/>
      <c r="CAR15" s="188"/>
      <c r="CAS15" s="188"/>
      <c r="CAT15" s="188"/>
      <c r="CAU15" s="188"/>
      <c r="CAV15" s="188"/>
      <c r="CAW15" s="188"/>
      <c r="CAX15" s="188"/>
      <c r="CAY15" s="188"/>
      <c r="CAZ15" s="188"/>
      <c r="CBA15" s="188"/>
      <c r="CBB15" s="188"/>
      <c r="CBC15" s="188"/>
      <c r="CBD15" s="188"/>
      <c r="CBE15" s="188"/>
      <c r="CBF15" s="188"/>
      <c r="CBG15" s="188"/>
      <c r="CBH15" s="188"/>
      <c r="CBI15" s="188"/>
      <c r="CBJ15" s="188"/>
      <c r="CBK15" s="188"/>
      <c r="CBL15" s="188"/>
      <c r="CBM15" s="188"/>
      <c r="CBN15" s="188"/>
      <c r="CBO15" s="188"/>
      <c r="CBP15" s="188"/>
      <c r="CBQ15" s="188"/>
      <c r="CBR15" s="188"/>
      <c r="CBS15" s="188"/>
      <c r="CBT15" s="188"/>
      <c r="CBU15" s="188"/>
      <c r="CBV15" s="188"/>
      <c r="CBW15" s="188"/>
      <c r="CBX15" s="188"/>
      <c r="CBY15" s="188"/>
      <c r="CBZ15" s="188"/>
      <c r="CCA15" s="188"/>
      <c r="CCB15" s="188"/>
      <c r="CCC15" s="188"/>
      <c r="CCD15" s="188"/>
      <c r="CCE15" s="188"/>
      <c r="CCF15" s="188"/>
      <c r="CCG15" s="188"/>
      <c r="CCH15" s="188"/>
      <c r="CCI15" s="188"/>
      <c r="CCJ15" s="188"/>
      <c r="CCK15" s="188"/>
      <c r="CCL15" s="188"/>
      <c r="CCM15" s="188"/>
      <c r="CCN15" s="188"/>
      <c r="CCO15" s="188"/>
      <c r="CCP15" s="188"/>
      <c r="CCQ15" s="188"/>
      <c r="CCR15" s="188"/>
      <c r="CCS15" s="188"/>
      <c r="CCT15" s="188"/>
      <c r="CCU15" s="188"/>
      <c r="CCV15" s="188"/>
      <c r="CCW15" s="188"/>
      <c r="CCX15" s="188"/>
      <c r="CCY15" s="188"/>
      <c r="CCZ15" s="188"/>
      <c r="CDA15" s="188"/>
      <c r="CDB15" s="188"/>
      <c r="CDC15" s="188"/>
      <c r="CDD15" s="188"/>
      <c r="CDE15" s="188"/>
      <c r="CDF15" s="188"/>
      <c r="CDG15" s="188"/>
      <c r="CDH15" s="188"/>
      <c r="CDI15" s="188"/>
      <c r="CDJ15" s="188"/>
      <c r="CDK15" s="188"/>
      <c r="CDL15" s="188"/>
      <c r="CDM15" s="188"/>
      <c r="CDN15" s="188"/>
      <c r="CDO15" s="188"/>
      <c r="CDP15" s="188"/>
      <c r="CDQ15" s="188"/>
      <c r="CDR15" s="188"/>
      <c r="CDS15" s="188"/>
      <c r="CDT15" s="188"/>
      <c r="CDU15" s="188"/>
      <c r="CDV15" s="188"/>
      <c r="CDW15" s="188"/>
      <c r="CDX15" s="188"/>
      <c r="CDY15" s="188"/>
      <c r="CDZ15" s="188"/>
      <c r="CEA15" s="188"/>
      <c r="CEB15" s="188"/>
      <c r="CEC15" s="188"/>
      <c r="CED15" s="188"/>
      <c r="CEE15" s="188"/>
      <c r="CEF15" s="188"/>
      <c r="CEG15" s="188"/>
      <c r="CEH15" s="188"/>
      <c r="CEI15" s="188"/>
      <c r="CEJ15" s="188"/>
      <c r="CEK15" s="188"/>
      <c r="CEL15" s="188"/>
      <c r="CEM15" s="188"/>
      <c r="CEN15" s="188"/>
      <c r="CEO15" s="188"/>
      <c r="CEP15" s="188"/>
      <c r="CEQ15" s="188"/>
      <c r="CER15" s="188"/>
      <c r="CES15" s="188"/>
      <c r="CET15" s="188"/>
      <c r="CEU15" s="188"/>
      <c r="CEV15" s="188"/>
      <c r="CEW15" s="188"/>
      <c r="CEX15" s="188"/>
      <c r="CEY15" s="188"/>
      <c r="CEZ15" s="188"/>
      <c r="CFA15" s="188"/>
      <c r="CFB15" s="188"/>
      <c r="CFC15" s="188"/>
      <c r="CFD15" s="188"/>
      <c r="CFE15" s="188"/>
      <c r="CFF15" s="188"/>
      <c r="CFG15" s="188"/>
      <c r="CFH15" s="188"/>
      <c r="CFI15" s="188"/>
      <c r="CFJ15" s="188"/>
      <c r="CFK15" s="188"/>
      <c r="CFL15" s="188"/>
      <c r="CFM15" s="188"/>
      <c r="CFN15" s="188"/>
      <c r="CFO15" s="188"/>
      <c r="CFP15" s="188"/>
      <c r="CFQ15" s="188"/>
      <c r="CFR15" s="188"/>
      <c r="CFS15" s="188"/>
      <c r="CFT15" s="188"/>
      <c r="CFU15" s="188"/>
      <c r="CFV15" s="188"/>
      <c r="CFW15" s="188"/>
      <c r="CFX15" s="188"/>
      <c r="CFY15" s="188"/>
      <c r="CFZ15" s="188"/>
      <c r="CGA15" s="188"/>
      <c r="CGB15" s="188"/>
      <c r="CGC15" s="188"/>
      <c r="CGD15" s="188"/>
      <c r="CGE15" s="188"/>
      <c r="CGF15" s="188"/>
      <c r="CGG15" s="188"/>
      <c r="CGH15" s="188"/>
      <c r="CGI15" s="188"/>
      <c r="CGJ15" s="188"/>
      <c r="CGK15" s="188"/>
      <c r="CGL15" s="188"/>
      <c r="CGM15" s="188"/>
      <c r="CGN15" s="188"/>
      <c r="CGO15" s="188"/>
      <c r="CGP15" s="188"/>
      <c r="CGQ15" s="188"/>
      <c r="CGR15" s="188"/>
      <c r="CGS15" s="188"/>
      <c r="CGT15" s="188"/>
      <c r="CGU15" s="188"/>
      <c r="CGV15" s="188"/>
      <c r="CGW15" s="188"/>
      <c r="CGX15" s="188"/>
      <c r="CGY15" s="188"/>
      <c r="CGZ15" s="188"/>
      <c r="CHA15" s="188"/>
      <c r="CHB15" s="188"/>
      <c r="CHC15" s="188"/>
      <c r="CHD15" s="188"/>
      <c r="CHE15" s="188"/>
      <c r="CHF15" s="188"/>
      <c r="CHG15" s="188"/>
      <c r="CHH15" s="188"/>
      <c r="CHI15" s="188"/>
      <c r="CHJ15" s="188"/>
      <c r="CHK15" s="188"/>
      <c r="CHL15" s="188"/>
      <c r="CHM15" s="188"/>
      <c r="CHN15" s="188"/>
      <c r="CHO15" s="188"/>
      <c r="CHP15" s="188"/>
      <c r="CHQ15" s="188"/>
      <c r="CHR15" s="188"/>
      <c r="CHS15" s="188"/>
      <c r="CHT15" s="188"/>
      <c r="CHU15" s="188"/>
      <c r="CHV15" s="188"/>
      <c r="CHW15" s="188"/>
      <c r="CHX15" s="188"/>
      <c r="CHY15" s="188"/>
      <c r="CHZ15" s="188"/>
      <c r="CIA15" s="188"/>
      <c r="CIB15" s="188"/>
      <c r="CIC15" s="188"/>
      <c r="CID15" s="188"/>
      <c r="CIE15" s="188"/>
      <c r="CIF15" s="188"/>
      <c r="CIG15" s="188"/>
      <c r="CIH15" s="188"/>
      <c r="CII15" s="188"/>
      <c r="CIJ15" s="188"/>
      <c r="CIK15" s="188"/>
      <c r="CIL15" s="188"/>
      <c r="CIM15" s="188"/>
      <c r="CIN15" s="188"/>
      <c r="CIO15" s="188"/>
      <c r="CIP15" s="188"/>
      <c r="CIQ15" s="188"/>
      <c r="CIR15" s="188"/>
      <c r="CIS15" s="188"/>
      <c r="CIT15" s="188"/>
      <c r="CIU15" s="188"/>
      <c r="CIV15" s="188"/>
      <c r="CIW15" s="188"/>
      <c r="CIX15" s="188"/>
      <c r="CIY15" s="188"/>
      <c r="CIZ15" s="188"/>
      <c r="CJA15" s="188"/>
      <c r="CJB15" s="188"/>
      <c r="CJC15" s="188"/>
      <c r="CJD15" s="188"/>
      <c r="CJE15" s="188"/>
      <c r="CJF15" s="188"/>
      <c r="CJG15" s="188"/>
      <c r="CJH15" s="188"/>
      <c r="CJI15" s="188"/>
      <c r="CJJ15" s="188"/>
      <c r="CJK15" s="188"/>
      <c r="CJL15" s="188"/>
      <c r="CJM15" s="188"/>
      <c r="CJN15" s="188"/>
      <c r="CJO15" s="188"/>
      <c r="CJP15" s="188"/>
      <c r="CJQ15" s="188"/>
      <c r="CJR15" s="188"/>
      <c r="CJS15" s="188"/>
      <c r="CJT15" s="188"/>
      <c r="CJU15" s="188"/>
      <c r="CJV15" s="188"/>
      <c r="CJW15" s="188"/>
      <c r="CJX15" s="188"/>
      <c r="CJY15" s="188"/>
      <c r="CJZ15" s="188"/>
      <c r="CKA15" s="188"/>
      <c r="CKB15" s="188"/>
      <c r="CKC15" s="188"/>
      <c r="CKD15" s="188"/>
      <c r="CKE15" s="188"/>
      <c r="CKF15" s="188"/>
      <c r="CKG15" s="188"/>
      <c r="CKH15" s="188"/>
      <c r="CKI15" s="188"/>
      <c r="CKJ15" s="188"/>
      <c r="CKK15" s="188"/>
      <c r="CKL15" s="188"/>
      <c r="CKM15" s="188"/>
      <c r="CKN15" s="188"/>
      <c r="CKO15" s="188"/>
      <c r="CKP15" s="188"/>
      <c r="CKQ15" s="188"/>
      <c r="CKR15" s="188"/>
      <c r="CKS15" s="188"/>
      <c r="CKT15" s="188"/>
      <c r="CKU15" s="188"/>
      <c r="CKV15" s="188"/>
      <c r="CKW15" s="188"/>
      <c r="CKX15" s="188"/>
      <c r="CKY15" s="188"/>
      <c r="CKZ15" s="188"/>
      <c r="CLA15" s="188"/>
      <c r="CLB15" s="188"/>
      <c r="CLC15" s="188"/>
      <c r="CLD15" s="188"/>
      <c r="CLE15" s="188"/>
      <c r="CLF15" s="188"/>
      <c r="CLG15" s="188"/>
      <c r="CLH15" s="188"/>
      <c r="CLI15" s="188"/>
      <c r="CLJ15" s="188"/>
      <c r="CLK15" s="188"/>
      <c r="CLL15" s="188"/>
      <c r="CLM15" s="188"/>
      <c r="CLN15" s="188"/>
      <c r="CLO15" s="188"/>
      <c r="CLP15" s="188"/>
      <c r="CLQ15" s="188"/>
      <c r="CLR15" s="188"/>
      <c r="CLS15" s="188"/>
      <c r="CLT15" s="188"/>
      <c r="CLU15" s="188"/>
      <c r="CLV15" s="188"/>
      <c r="CLW15" s="188"/>
      <c r="CLX15" s="188"/>
      <c r="CLY15" s="188"/>
      <c r="CLZ15" s="188"/>
      <c r="CMA15" s="188"/>
      <c r="CMB15" s="188"/>
      <c r="CMC15" s="188"/>
      <c r="CMD15" s="188"/>
      <c r="CME15" s="188"/>
      <c r="CMF15" s="188"/>
      <c r="CMG15" s="188"/>
      <c r="CMH15" s="188"/>
      <c r="CMI15" s="188"/>
      <c r="CMJ15" s="188"/>
      <c r="CMK15" s="188"/>
      <c r="CML15" s="188"/>
      <c r="CMM15" s="188"/>
      <c r="CMN15" s="188"/>
      <c r="CMO15" s="188"/>
      <c r="CMP15" s="188"/>
      <c r="CMQ15" s="188"/>
      <c r="CMR15" s="188"/>
      <c r="CMS15" s="188"/>
      <c r="CMT15" s="188"/>
      <c r="CMU15" s="188"/>
      <c r="CMV15" s="188"/>
      <c r="CMW15" s="188"/>
      <c r="CMX15" s="188"/>
      <c r="CMY15" s="188"/>
      <c r="CMZ15" s="188"/>
      <c r="CNA15" s="188"/>
      <c r="CNB15" s="188"/>
      <c r="CNC15" s="188"/>
      <c r="CND15" s="188"/>
      <c r="CNE15" s="188"/>
      <c r="CNF15" s="188"/>
      <c r="CNG15" s="188"/>
      <c r="CNH15" s="188"/>
      <c r="CNI15" s="188"/>
      <c r="CNJ15" s="188"/>
      <c r="CNK15" s="188"/>
      <c r="CNL15" s="188"/>
      <c r="CNM15" s="188"/>
      <c r="CNN15" s="188"/>
      <c r="CNO15" s="188"/>
      <c r="CNP15" s="188"/>
      <c r="CNQ15" s="188"/>
      <c r="CNR15" s="188"/>
      <c r="CNS15" s="188"/>
      <c r="CNT15" s="188"/>
      <c r="CNU15" s="188"/>
      <c r="CNV15" s="188"/>
      <c r="CNW15" s="188"/>
      <c r="CNX15" s="188"/>
      <c r="CNY15" s="188"/>
      <c r="CNZ15" s="188"/>
      <c r="COA15" s="188"/>
      <c r="COB15" s="188"/>
      <c r="COC15" s="188"/>
      <c r="COD15" s="188"/>
      <c r="COE15" s="188"/>
      <c r="COF15" s="188"/>
      <c r="COG15" s="188"/>
      <c r="COH15" s="188"/>
      <c r="COI15" s="188"/>
      <c r="COJ15" s="188"/>
      <c r="COK15" s="188"/>
      <c r="COL15" s="188"/>
      <c r="COM15" s="188"/>
      <c r="CON15" s="188"/>
      <c r="COO15" s="188"/>
      <c r="COP15" s="188"/>
      <c r="COQ15" s="188"/>
      <c r="COR15" s="188"/>
      <c r="COS15" s="188"/>
      <c r="COT15" s="188"/>
      <c r="COU15" s="188"/>
      <c r="COV15" s="188"/>
      <c r="COW15" s="188"/>
      <c r="COX15" s="188"/>
      <c r="COY15" s="188"/>
      <c r="COZ15" s="188"/>
      <c r="CPA15" s="188"/>
      <c r="CPB15" s="188"/>
      <c r="CPC15" s="188"/>
      <c r="CPD15" s="188"/>
      <c r="CPE15" s="188"/>
      <c r="CPF15" s="188"/>
      <c r="CPG15" s="188"/>
      <c r="CPH15" s="188"/>
      <c r="CPI15" s="188"/>
      <c r="CPJ15" s="188"/>
      <c r="CPK15" s="188"/>
      <c r="CPL15" s="188"/>
      <c r="CPM15" s="188"/>
      <c r="CPN15" s="188"/>
      <c r="CPO15" s="188"/>
      <c r="CPP15" s="188"/>
      <c r="CPQ15" s="188"/>
      <c r="CPR15" s="188"/>
      <c r="CPS15" s="188"/>
      <c r="CPT15" s="188"/>
      <c r="CPU15" s="188"/>
      <c r="CPV15" s="188"/>
      <c r="CPW15" s="188"/>
      <c r="CPX15" s="188"/>
      <c r="CPY15" s="188"/>
      <c r="CPZ15" s="188"/>
      <c r="CQA15" s="188"/>
      <c r="CQB15" s="188"/>
      <c r="CQC15" s="188"/>
      <c r="CQD15" s="188"/>
      <c r="CQE15" s="188"/>
      <c r="CQF15" s="188"/>
      <c r="CQG15" s="188"/>
      <c r="CQH15" s="188"/>
      <c r="CQI15" s="188"/>
      <c r="CQJ15" s="188"/>
      <c r="CQK15" s="188"/>
      <c r="CQL15" s="188"/>
      <c r="CQM15" s="188"/>
      <c r="CQN15" s="188"/>
      <c r="CQO15" s="188"/>
      <c r="CQP15" s="188"/>
      <c r="CQQ15" s="188"/>
      <c r="CQR15" s="188"/>
      <c r="CQS15" s="188"/>
      <c r="CQT15" s="188"/>
      <c r="CQU15" s="188"/>
      <c r="CQV15" s="188"/>
      <c r="CQW15" s="188"/>
      <c r="CQX15" s="188"/>
      <c r="CQY15" s="188"/>
      <c r="CQZ15" s="188"/>
      <c r="CRA15" s="188"/>
      <c r="CRB15" s="188"/>
      <c r="CRC15" s="188"/>
      <c r="CRD15" s="188"/>
      <c r="CRE15" s="188"/>
      <c r="CRF15" s="188"/>
      <c r="CRG15" s="188"/>
      <c r="CRH15" s="188"/>
      <c r="CRI15" s="188"/>
      <c r="CRJ15" s="188"/>
      <c r="CRK15" s="188"/>
      <c r="CRL15" s="188"/>
      <c r="CRM15" s="188"/>
      <c r="CRN15" s="188"/>
      <c r="CRO15" s="188"/>
      <c r="CRP15" s="188"/>
      <c r="CRQ15" s="188"/>
      <c r="CRR15" s="188"/>
      <c r="CRS15" s="188"/>
      <c r="CRT15" s="188"/>
      <c r="CRU15" s="188"/>
      <c r="CRV15" s="188"/>
      <c r="CRW15" s="188"/>
      <c r="CRX15" s="188"/>
      <c r="CRY15" s="188"/>
      <c r="CRZ15" s="188"/>
      <c r="CSA15" s="188"/>
      <c r="CSB15" s="188"/>
      <c r="CSC15" s="188"/>
      <c r="CSD15" s="188"/>
      <c r="CSE15" s="188"/>
      <c r="CSF15" s="188"/>
      <c r="CSG15" s="188"/>
      <c r="CSH15" s="188"/>
      <c r="CSI15" s="188"/>
      <c r="CSJ15" s="188"/>
      <c r="CSK15" s="188"/>
      <c r="CSL15" s="188"/>
      <c r="CSM15" s="188"/>
      <c r="CSN15" s="188"/>
      <c r="CSO15" s="188"/>
      <c r="CSP15" s="188"/>
      <c r="CSQ15" s="188"/>
      <c r="CSR15" s="188"/>
      <c r="CSS15" s="188"/>
      <c r="CST15" s="188"/>
      <c r="CSU15" s="188"/>
      <c r="CSV15" s="188"/>
      <c r="CSW15" s="188"/>
      <c r="CSX15" s="188"/>
      <c r="CSY15" s="188"/>
      <c r="CSZ15" s="188"/>
      <c r="CTA15" s="188"/>
      <c r="CTB15" s="188"/>
      <c r="CTC15" s="188"/>
      <c r="CTD15" s="188"/>
      <c r="CTE15" s="188"/>
      <c r="CTF15" s="188"/>
      <c r="CTG15" s="188"/>
      <c r="CTH15" s="188"/>
      <c r="CTI15" s="188"/>
      <c r="CTJ15" s="188"/>
      <c r="CTK15" s="188"/>
      <c r="CTL15" s="188"/>
      <c r="CTM15" s="188"/>
      <c r="CTN15" s="188"/>
      <c r="CTO15" s="188"/>
      <c r="CTP15" s="188"/>
      <c r="CTQ15" s="188"/>
      <c r="CTR15" s="188"/>
      <c r="CTS15" s="188"/>
      <c r="CTT15" s="188"/>
      <c r="CTU15" s="188"/>
      <c r="CTV15" s="188"/>
      <c r="CTW15" s="188"/>
      <c r="CTX15" s="188"/>
      <c r="CTY15" s="188"/>
      <c r="CTZ15" s="188"/>
      <c r="CUA15" s="188"/>
      <c r="CUB15" s="188"/>
      <c r="CUC15" s="188"/>
      <c r="CUD15" s="188"/>
      <c r="CUE15" s="188"/>
      <c r="CUF15" s="188"/>
      <c r="CUG15" s="188"/>
      <c r="CUH15" s="188"/>
      <c r="CUI15" s="188"/>
      <c r="CUJ15" s="188"/>
      <c r="CUK15" s="188"/>
      <c r="CUL15" s="188"/>
      <c r="CUM15" s="188"/>
      <c r="CUN15" s="188"/>
      <c r="CUO15" s="188"/>
      <c r="CUP15" s="188"/>
      <c r="CUQ15" s="188"/>
      <c r="CUR15" s="188"/>
      <c r="CUS15" s="188"/>
      <c r="CUT15" s="188"/>
      <c r="CUU15" s="188"/>
      <c r="CUV15" s="188"/>
      <c r="CUW15" s="188"/>
      <c r="CUX15" s="188"/>
      <c r="CUY15" s="188"/>
      <c r="CUZ15" s="188"/>
      <c r="CVA15" s="188"/>
      <c r="CVB15" s="188"/>
      <c r="CVC15" s="188"/>
      <c r="CVD15" s="188"/>
      <c r="CVE15" s="188"/>
      <c r="CVF15" s="188"/>
      <c r="CVG15" s="188"/>
      <c r="CVH15" s="188"/>
      <c r="CVI15" s="188"/>
      <c r="CVJ15" s="188"/>
      <c r="CVK15" s="188"/>
      <c r="CVL15" s="188"/>
      <c r="CVM15" s="188"/>
      <c r="CVN15" s="188"/>
      <c r="CVO15" s="188"/>
      <c r="CVP15" s="188"/>
      <c r="CVQ15" s="188"/>
      <c r="CVR15" s="188"/>
      <c r="CVS15" s="188"/>
      <c r="CVT15" s="188"/>
      <c r="CVU15" s="188"/>
      <c r="CVV15" s="188"/>
      <c r="CVW15" s="188"/>
      <c r="CVX15" s="188"/>
      <c r="CVY15" s="188"/>
      <c r="CVZ15" s="188"/>
      <c r="CWA15" s="188"/>
      <c r="CWB15" s="188"/>
      <c r="CWC15" s="188"/>
      <c r="CWD15" s="188"/>
      <c r="CWE15" s="188"/>
      <c r="CWF15" s="188"/>
      <c r="CWG15" s="188"/>
      <c r="CWH15" s="188"/>
      <c r="CWI15" s="188"/>
      <c r="CWJ15" s="188"/>
      <c r="CWK15" s="188"/>
      <c r="CWL15" s="188"/>
      <c r="CWM15" s="188"/>
      <c r="CWN15" s="188"/>
      <c r="CWO15" s="188"/>
      <c r="CWP15" s="188"/>
      <c r="CWQ15" s="188"/>
      <c r="CWR15" s="188"/>
      <c r="CWS15" s="188"/>
      <c r="CWT15" s="188"/>
      <c r="CWU15" s="188"/>
      <c r="CWV15" s="188"/>
      <c r="CWW15" s="188"/>
      <c r="CWX15" s="188"/>
      <c r="CWY15" s="188"/>
      <c r="CWZ15" s="188"/>
      <c r="CXA15" s="188"/>
      <c r="CXB15" s="188"/>
      <c r="CXC15" s="188"/>
      <c r="CXD15" s="188"/>
      <c r="CXE15" s="188"/>
      <c r="CXF15" s="188"/>
      <c r="CXG15" s="188"/>
      <c r="CXH15" s="188"/>
      <c r="CXI15" s="188"/>
      <c r="CXJ15" s="188"/>
      <c r="CXK15" s="188"/>
      <c r="CXL15" s="188"/>
      <c r="CXM15" s="188"/>
      <c r="CXN15" s="188"/>
      <c r="CXO15" s="188"/>
      <c r="CXP15" s="188"/>
      <c r="CXQ15" s="188"/>
      <c r="CXR15" s="188"/>
      <c r="CXS15" s="188"/>
      <c r="CXT15" s="188"/>
      <c r="CXU15" s="188"/>
      <c r="CXV15" s="188"/>
      <c r="CXW15" s="188"/>
      <c r="CXX15" s="188"/>
      <c r="CXY15" s="188"/>
      <c r="CXZ15" s="188"/>
      <c r="CYA15" s="188"/>
      <c r="CYB15" s="188"/>
      <c r="CYC15" s="188"/>
      <c r="CYD15" s="188"/>
      <c r="CYE15" s="188"/>
      <c r="CYF15" s="188"/>
      <c r="CYG15" s="188"/>
      <c r="CYH15" s="188"/>
      <c r="CYI15" s="188"/>
      <c r="CYJ15" s="188"/>
      <c r="CYK15" s="188"/>
      <c r="CYL15" s="188"/>
      <c r="CYM15" s="188"/>
      <c r="CYN15" s="188"/>
      <c r="CYO15" s="188"/>
      <c r="CYP15" s="188"/>
      <c r="CYQ15" s="188"/>
      <c r="CYR15" s="188"/>
      <c r="CYS15" s="188"/>
      <c r="CYT15" s="188"/>
      <c r="CYU15" s="188"/>
      <c r="CYV15" s="188"/>
      <c r="CYW15" s="188"/>
      <c r="CYX15" s="188"/>
      <c r="CYY15" s="188"/>
      <c r="CYZ15" s="188"/>
      <c r="CZA15" s="188"/>
      <c r="CZB15" s="188"/>
      <c r="CZC15" s="188"/>
      <c r="CZD15" s="188"/>
      <c r="CZE15" s="188"/>
      <c r="CZF15" s="188"/>
      <c r="CZG15" s="188"/>
      <c r="CZH15" s="188"/>
      <c r="CZI15" s="188"/>
      <c r="CZJ15" s="188"/>
      <c r="CZK15" s="188"/>
      <c r="CZL15" s="188"/>
      <c r="CZM15" s="188"/>
      <c r="CZN15" s="188"/>
      <c r="CZO15" s="188"/>
      <c r="CZP15" s="188"/>
      <c r="CZQ15" s="188"/>
      <c r="CZR15" s="188"/>
      <c r="CZS15" s="188"/>
      <c r="CZT15" s="188"/>
      <c r="CZU15" s="188"/>
      <c r="CZV15" s="188"/>
      <c r="CZW15" s="188"/>
      <c r="CZX15" s="188"/>
      <c r="CZY15" s="188"/>
      <c r="CZZ15" s="188"/>
      <c r="DAA15" s="188"/>
      <c r="DAB15" s="188"/>
      <c r="DAC15" s="188"/>
      <c r="DAD15" s="188"/>
      <c r="DAE15" s="188"/>
      <c r="DAF15" s="188"/>
      <c r="DAG15" s="188"/>
      <c r="DAH15" s="188"/>
      <c r="DAI15" s="188"/>
      <c r="DAJ15" s="188"/>
      <c r="DAK15" s="188"/>
      <c r="DAL15" s="188"/>
      <c r="DAM15" s="188"/>
      <c r="DAN15" s="188"/>
      <c r="DAO15" s="188"/>
      <c r="DAP15" s="188"/>
      <c r="DAQ15" s="188"/>
      <c r="DAR15" s="188"/>
      <c r="DAS15" s="188"/>
      <c r="DAT15" s="188"/>
      <c r="DAU15" s="188"/>
      <c r="DAV15" s="188"/>
      <c r="DAW15" s="188"/>
      <c r="DAX15" s="188"/>
      <c r="DAY15" s="188"/>
      <c r="DAZ15" s="188"/>
      <c r="DBA15" s="188"/>
      <c r="DBB15" s="188"/>
      <c r="DBC15" s="188"/>
      <c r="DBD15" s="188"/>
      <c r="DBE15" s="188"/>
      <c r="DBF15" s="188"/>
      <c r="DBG15" s="188"/>
      <c r="DBH15" s="188"/>
      <c r="DBI15" s="188"/>
      <c r="DBJ15" s="188"/>
      <c r="DBK15" s="188"/>
      <c r="DBL15" s="188"/>
      <c r="DBM15" s="188"/>
      <c r="DBN15" s="188"/>
      <c r="DBO15" s="188"/>
      <c r="DBP15" s="188"/>
      <c r="DBQ15" s="188"/>
      <c r="DBR15" s="188"/>
      <c r="DBS15" s="188"/>
      <c r="DBT15" s="188"/>
      <c r="DBU15" s="188"/>
      <c r="DBV15" s="188"/>
      <c r="DBW15" s="188"/>
      <c r="DBX15" s="188"/>
      <c r="DBY15" s="188"/>
      <c r="DBZ15" s="188"/>
      <c r="DCA15" s="188"/>
      <c r="DCB15" s="188"/>
      <c r="DCC15" s="188"/>
      <c r="DCD15" s="188"/>
      <c r="DCE15" s="188"/>
      <c r="DCF15" s="188"/>
      <c r="DCG15" s="188"/>
      <c r="DCH15" s="188"/>
      <c r="DCI15" s="188"/>
      <c r="DCJ15" s="188"/>
      <c r="DCK15" s="188"/>
      <c r="DCL15" s="188"/>
      <c r="DCM15" s="188"/>
      <c r="DCN15" s="188"/>
      <c r="DCO15" s="188"/>
      <c r="DCP15" s="188"/>
      <c r="DCQ15" s="188"/>
      <c r="DCR15" s="188"/>
      <c r="DCS15" s="188"/>
      <c r="DCT15" s="188"/>
      <c r="DCU15" s="188"/>
      <c r="DCV15" s="188"/>
      <c r="DCW15" s="188"/>
      <c r="DCX15" s="188"/>
      <c r="DCY15" s="188"/>
      <c r="DCZ15" s="188"/>
      <c r="DDA15" s="188"/>
      <c r="DDB15" s="188"/>
      <c r="DDC15" s="188"/>
      <c r="DDD15" s="188"/>
      <c r="DDE15" s="188"/>
      <c r="DDF15" s="188"/>
      <c r="DDG15" s="188"/>
      <c r="DDH15" s="188"/>
      <c r="DDI15" s="188"/>
      <c r="DDJ15" s="188"/>
      <c r="DDK15" s="188"/>
      <c r="DDL15" s="188"/>
      <c r="DDM15" s="188"/>
      <c r="DDN15" s="188"/>
      <c r="DDO15" s="188"/>
      <c r="DDP15" s="188"/>
      <c r="DDQ15" s="188"/>
      <c r="DDR15" s="188"/>
      <c r="DDS15" s="188"/>
      <c r="DDT15" s="188"/>
      <c r="DDU15" s="188"/>
      <c r="DDV15" s="188"/>
      <c r="DDW15" s="188"/>
      <c r="DDX15" s="188"/>
      <c r="DDY15" s="188"/>
      <c r="DDZ15" s="188"/>
      <c r="DEA15" s="188"/>
      <c r="DEB15" s="188"/>
      <c r="DEC15" s="188"/>
      <c r="DED15" s="188"/>
      <c r="DEE15" s="188"/>
      <c r="DEF15" s="188"/>
      <c r="DEG15" s="188"/>
      <c r="DEH15" s="188"/>
      <c r="DEI15" s="188"/>
      <c r="DEJ15" s="188"/>
      <c r="DEK15" s="188"/>
      <c r="DEL15" s="188"/>
      <c r="DEM15" s="188"/>
      <c r="DEN15" s="188"/>
      <c r="DEO15" s="188"/>
      <c r="DEP15" s="188"/>
      <c r="DEQ15" s="188"/>
      <c r="DER15" s="188"/>
      <c r="DES15" s="188"/>
      <c r="DET15" s="188"/>
      <c r="DEU15" s="188"/>
      <c r="DEV15" s="188"/>
      <c r="DEW15" s="188"/>
      <c r="DEX15" s="188"/>
      <c r="DEY15" s="188"/>
      <c r="DEZ15" s="188"/>
      <c r="DFA15" s="188"/>
      <c r="DFB15" s="188"/>
      <c r="DFC15" s="188"/>
      <c r="DFD15" s="188"/>
      <c r="DFE15" s="188"/>
      <c r="DFF15" s="188"/>
      <c r="DFG15" s="188"/>
      <c r="DFH15" s="188"/>
      <c r="DFI15" s="188"/>
      <c r="DFJ15" s="188"/>
      <c r="DFK15" s="188"/>
      <c r="DFL15" s="188"/>
      <c r="DFM15" s="188"/>
      <c r="DFN15" s="188"/>
      <c r="DFO15" s="188"/>
      <c r="DFP15" s="188"/>
      <c r="DFQ15" s="188"/>
      <c r="DFR15" s="188"/>
      <c r="DFS15" s="188"/>
      <c r="DFT15" s="188"/>
      <c r="DFU15" s="188"/>
      <c r="DFV15" s="188"/>
      <c r="DFW15" s="188"/>
      <c r="DFX15" s="188"/>
      <c r="DFY15" s="188"/>
      <c r="DFZ15" s="188"/>
      <c r="DGA15" s="188"/>
      <c r="DGB15" s="188"/>
      <c r="DGC15" s="188"/>
      <c r="DGD15" s="188"/>
      <c r="DGE15" s="188"/>
      <c r="DGF15" s="188"/>
      <c r="DGG15" s="188"/>
      <c r="DGH15" s="188"/>
      <c r="DGI15" s="188"/>
      <c r="DGJ15" s="188"/>
      <c r="DGK15" s="188"/>
      <c r="DGL15" s="188"/>
      <c r="DGM15" s="188"/>
      <c r="DGN15" s="188"/>
      <c r="DGO15" s="188"/>
      <c r="DGP15" s="188"/>
      <c r="DGQ15" s="188"/>
      <c r="DGR15" s="188"/>
      <c r="DGS15" s="188"/>
      <c r="DGT15" s="188"/>
      <c r="DGU15" s="188"/>
      <c r="DGV15" s="188"/>
      <c r="DGW15" s="188"/>
      <c r="DGX15" s="188"/>
      <c r="DGY15" s="188"/>
      <c r="DGZ15" s="188"/>
      <c r="DHA15" s="188"/>
      <c r="DHB15" s="188"/>
      <c r="DHC15" s="188"/>
      <c r="DHD15" s="188"/>
      <c r="DHE15" s="188"/>
      <c r="DHF15" s="188"/>
      <c r="DHG15" s="188"/>
      <c r="DHH15" s="188"/>
      <c r="DHI15" s="188"/>
      <c r="DHJ15" s="188"/>
      <c r="DHK15" s="188"/>
      <c r="DHL15" s="188"/>
      <c r="DHM15" s="188"/>
      <c r="DHN15" s="188"/>
      <c r="DHO15" s="188"/>
      <c r="DHP15" s="188"/>
      <c r="DHQ15" s="188"/>
      <c r="DHR15" s="188"/>
      <c r="DHS15" s="188"/>
      <c r="DHT15" s="188"/>
      <c r="DHU15" s="188"/>
      <c r="DHV15" s="188"/>
      <c r="DHW15" s="188"/>
      <c r="DHX15" s="188"/>
      <c r="DHY15" s="188"/>
      <c r="DHZ15" s="188"/>
      <c r="DIA15" s="188"/>
      <c r="DIB15" s="188"/>
      <c r="DIC15" s="188"/>
      <c r="DID15" s="188"/>
      <c r="DIE15" s="188"/>
      <c r="DIF15" s="188"/>
      <c r="DIG15" s="188"/>
      <c r="DIH15" s="188"/>
      <c r="DII15" s="188"/>
      <c r="DIJ15" s="188"/>
      <c r="DIK15" s="188"/>
      <c r="DIL15" s="188"/>
      <c r="DIM15" s="188"/>
      <c r="DIN15" s="188"/>
      <c r="DIO15" s="188"/>
      <c r="DIP15" s="188"/>
      <c r="DIQ15" s="188"/>
      <c r="DIR15" s="188"/>
      <c r="DIS15" s="188"/>
      <c r="DIT15" s="188"/>
      <c r="DIU15" s="188"/>
      <c r="DIV15" s="188"/>
      <c r="DIW15" s="188"/>
      <c r="DIX15" s="188"/>
      <c r="DIY15" s="188"/>
      <c r="DIZ15" s="188"/>
      <c r="DJA15" s="188"/>
      <c r="DJB15" s="188"/>
      <c r="DJC15" s="188"/>
      <c r="DJD15" s="188"/>
      <c r="DJE15" s="188"/>
      <c r="DJF15" s="188"/>
      <c r="DJG15" s="188"/>
      <c r="DJH15" s="188"/>
      <c r="DJI15" s="188"/>
      <c r="DJJ15" s="188"/>
      <c r="DJK15" s="188"/>
      <c r="DJL15" s="188"/>
      <c r="DJM15" s="188"/>
      <c r="DJN15" s="188"/>
      <c r="DJO15" s="188"/>
      <c r="DJP15" s="188"/>
      <c r="DJQ15" s="188"/>
      <c r="DJR15" s="188"/>
      <c r="DJS15" s="188"/>
      <c r="DJT15" s="188"/>
      <c r="DJU15" s="188"/>
      <c r="DJV15" s="188"/>
      <c r="DJW15" s="188"/>
      <c r="DJX15" s="188"/>
      <c r="DJY15" s="188"/>
      <c r="DJZ15" s="188"/>
      <c r="DKA15" s="188"/>
      <c r="DKB15" s="188"/>
      <c r="DKC15" s="188"/>
      <c r="DKD15" s="188"/>
      <c r="DKE15" s="188"/>
      <c r="DKF15" s="188"/>
      <c r="DKG15" s="188"/>
      <c r="DKH15" s="188"/>
      <c r="DKI15" s="188"/>
      <c r="DKJ15" s="188"/>
      <c r="DKK15" s="188"/>
      <c r="DKL15" s="188"/>
      <c r="DKM15" s="188"/>
      <c r="DKN15" s="188"/>
      <c r="DKO15" s="188"/>
      <c r="DKP15" s="188"/>
      <c r="DKQ15" s="188"/>
      <c r="DKR15" s="188"/>
      <c r="DKS15" s="188"/>
      <c r="DKT15" s="188"/>
      <c r="DKU15" s="188"/>
      <c r="DKV15" s="188"/>
      <c r="DKW15" s="188"/>
      <c r="DKX15" s="188"/>
      <c r="DKY15" s="188"/>
      <c r="DKZ15" s="188"/>
      <c r="DLA15" s="188"/>
      <c r="DLB15" s="188"/>
      <c r="DLC15" s="188"/>
      <c r="DLD15" s="188"/>
      <c r="DLE15" s="188"/>
      <c r="DLF15" s="188"/>
      <c r="DLG15" s="188"/>
      <c r="DLH15" s="188"/>
      <c r="DLI15" s="188"/>
      <c r="DLJ15" s="188"/>
      <c r="DLK15" s="188"/>
      <c r="DLL15" s="188"/>
      <c r="DLM15" s="188"/>
      <c r="DLN15" s="188"/>
      <c r="DLO15" s="188"/>
      <c r="DLP15" s="188"/>
      <c r="DLQ15" s="188"/>
      <c r="DLR15" s="188"/>
      <c r="DLS15" s="188"/>
      <c r="DLT15" s="188"/>
      <c r="DLU15" s="188"/>
      <c r="DLV15" s="188"/>
      <c r="DLW15" s="188"/>
      <c r="DLX15" s="188"/>
      <c r="DLY15" s="188"/>
      <c r="DLZ15" s="188"/>
      <c r="DMA15" s="188"/>
      <c r="DMB15" s="188"/>
      <c r="DMC15" s="188"/>
      <c r="DMD15" s="188"/>
      <c r="DME15" s="188"/>
      <c r="DMF15" s="188"/>
      <c r="DMG15" s="188"/>
      <c r="DMH15" s="188"/>
      <c r="DMI15" s="188"/>
      <c r="DMJ15" s="188"/>
      <c r="DMK15" s="188"/>
      <c r="DML15" s="188"/>
      <c r="DMM15" s="188"/>
      <c r="DMN15" s="188"/>
      <c r="DMO15" s="188"/>
      <c r="DMP15" s="188"/>
      <c r="DMQ15" s="188"/>
      <c r="DMR15" s="188"/>
      <c r="DMS15" s="188"/>
      <c r="DMT15" s="188"/>
      <c r="DMU15" s="188"/>
      <c r="DMV15" s="188"/>
      <c r="DMW15" s="188"/>
      <c r="DMX15" s="188"/>
      <c r="DMY15" s="188"/>
      <c r="DMZ15" s="188"/>
      <c r="DNA15" s="188"/>
      <c r="DNB15" s="188"/>
      <c r="DNC15" s="188"/>
      <c r="DND15" s="188"/>
      <c r="DNE15" s="188"/>
      <c r="DNF15" s="188"/>
      <c r="DNG15" s="188"/>
      <c r="DNH15" s="188"/>
      <c r="DNI15" s="188"/>
      <c r="DNJ15" s="188"/>
      <c r="DNK15" s="188"/>
      <c r="DNL15" s="188"/>
      <c r="DNM15" s="188"/>
      <c r="DNN15" s="188"/>
      <c r="DNO15" s="188"/>
      <c r="DNP15" s="188"/>
      <c r="DNQ15" s="188"/>
      <c r="DNR15" s="188"/>
      <c r="DNS15" s="188"/>
      <c r="DNT15" s="188"/>
      <c r="DNU15" s="188"/>
      <c r="DNV15" s="188"/>
      <c r="DNW15" s="188"/>
      <c r="DNX15" s="188"/>
      <c r="DNY15" s="188"/>
      <c r="DNZ15" s="188"/>
      <c r="DOA15" s="188"/>
      <c r="DOB15" s="188"/>
      <c r="DOC15" s="188"/>
      <c r="DOD15" s="188"/>
      <c r="DOE15" s="188"/>
      <c r="DOF15" s="188"/>
      <c r="DOG15" s="188"/>
      <c r="DOH15" s="188"/>
      <c r="DOI15" s="188"/>
      <c r="DOJ15" s="188"/>
      <c r="DOK15" s="188"/>
      <c r="DOL15" s="188"/>
      <c r="DOM15" s="188"/>
      <c r="DON15" s="188"/>
      <c r="DOO15" s="188"/>
      <c r="DOP15" s="188"/>
      <c r="DOQ15" s="188"/>
      <c r="DOR15" s="188"/>
      <c r="DOS15" s="188"/>
      <c r="DOT15" s="188"/>
      <c r="DOU15" s="188"/>
      <c r="DOV15" s="188"/>
      <c r="DOW15" s="188"/>
      <c r="DOX15" s="188"/>
      <c r="DOY15" s="188"/>
      <c r="DOZ15" s="188"/>
      <c r="DPA15" s="188"/>
      <c r="DPB15" s="188"/>
      <c r="DPC15" s="188"/>
      <c r="DPD15" s="188"/>
      <c r="DPE15" s="188"/>
      <c r="DPF15" s="188"/>
      <c r="DPG15" s="188"/>
      <c r="DPH15" s="188"/>
      <c r="DPI15" s="188"/>
      <c r="DPJ15" s="188"/>
      <c r="DPK15" s="188"/>
      <c r="DPL15" s="188"/>
      <c r="DPM15" s="188"/>
      <c r="DPN15" s="188"/>
      <c r="DPO15" s="188"/>
      <c r="DPP15" s="188"/>
      <c r="DPQ15" s="188"/>
      <c r="DPR15" s="188"/>
      <c r="DPS15" s="188"/>
      <c r="DPT15" s="188"/>
      <c r="DPU15" s="188"/>
      <c r="DPV15" s="188"/>
      <c r="DPW15" s="188"/>
      <c r="DPX15" s="188"/>
      <c r="DPY15" s="188"/>
      <c r="DPZ15" s="188"/>
      <c r="DQA15" s="188"/>
      <c r="DQB15" s="188"/>
      <c r="DQC15" s="188"/>
      <c r="DQD15" s="188"/>
      <c r="DQE15" s="188"/>
      <c r="DQF15" s="188"/>
      <c r="DQG15" s="188"/>
      <c r="DQH15" s="188"/>
      <c r="DQI15" s="188"/>
      <c r="DQJ15" s="188"/>
      <c r="DQK15" s="188"/>
      <c r="DQL15" s="188"/>
      <c r="DQM15" s="188"/>
      <c r="DQN15" s="188"/>
      <c r="DQO15" s="188"/>
      <c r="DQP15" s="188"/>
      <c r="DQQ15" s="188"/>
      <c r="DQR15" s="188"/>
      <c r="DQS15" s="188"/>
      <c r="DQT15" s="188"/>
      <c r="DQU15" s="188"/>
      <c r="DQV15" s="188"/>
      <c r="DQW15" s="188"/>
      <c r="DQX15" s="188"/>
      <c r="DQY15" s="188"/>
      <c r="DQZ15" s="188"/>
      <c r="DRA15" s="188"/>
      <c r="DRB15" s="188"/>
      <c r="DRC15" s="188"/>
      <c r="DRD15" s="188"/>
      <c r="DRE15" s="188"/>
      <c r="DRF15" s="188"/>
      <c r="DRG15" s="188"/>
      <c r="DRH15" s="188"/>
      <c r="DRI15" s="188"/>
      <c r="DRJ15" s="188"/>
      <c r="DRK15" s="188"/>
      <c r="DRL15" s="188"/>
      <c r="DRM15" s="188"/>
      <c r="DRN15" s="188"/>
      <c r="DRO15" s="188"/>
      <c r="DRP15" s="188"/>
      <c r="DRQ15" s="188"/>
      <c r="DRR15" s="188"/>
      <c r="DRS15" s="188"/>
      <c r="DRT15" s="188"/>
      <c r="DRU15" s="188"/>
      <c r="DRV15" s="188"/>
      <c r="DRW15" s="188"/>
      <c r="DRX15" s="188"/>
      <c r="DRY15" s="188"/>
      <c r="DRZ15" s="188"/>
      <c r="DSA15" s="188"/>
      <c r="DSB15" s="188"/>
      <c r="DSC15" s="188"/>
      <c r="DSD15" s="188"/>
      <c r="DSE15" s="188"/>
      <c r="DSF15" s="188"/>
      <c r="DSG15" s="188"/>
      <c r="DSH15" s="188"/>
      <c r="DSI15" s="188"/>
      <c r="DSJ15" s="188"/>
      <c r="DSK15" s="188"/>
      <c r="DSL15" s="188"/>
      <c r="DSM15" s="188"/>
      <c r="DSN15" s="188"/>
      <c r="DSO15" s="188"/>
      <c r="DSP15" s="188"/>
      <c r="DSQ15" s="188"/>
      <c r="DSR15" s="188"/>
      <c r="DSS15" s="188"/>
      <c r="DST15" s="188"/>
      <c r="DSU15" s="188"/>
      <c r="DSV15" s="188"/>
      <c r="DSW15" s="188"/>
      <c r="DSX15" s="188"/>
      <c r="DSY15" s="188"/>
      <c r="DSZ15" s="188"/>
      <c r="DTA15" s="188"/>
      <c r="DTB15" s="188"/>
      <c r="DTC15" s="188"/>
      <c r="DTD15" s="188"/>
      <c r="DTE15" s="188"/>
      <c r="DTF15" s="188"/>
      <c r="DTG15" s="188"/>
      <c r="DTH15" s="188"/>
      <c r="DTI15" s="188"/>
      <c r="DTJ15" s="188"/>
      <c r="DTK15" s="188"/>
      <c r="DTL15" s="188"/>
      <c r="DTM15" s="188"/>
      <c r="DTN15" s="188"/>
      <c r="DTO15" s="188"/>
      <c r="DTP15" s="188"/>
      <c r="DTQ15" s="188"/>
      <c r="DTR15" s="188"/>
      <c r="DTS15" s="188"/>
      <c r="DTT15" s="188"/>
      <c r="DTU15" s="188"/>
      <c r="DTV15" s="188"/>
      <c r="DTW15" s="188"/>
      <c r="DTX15" s="188"/>
      <c r="DTY15" s="188"/>
      <c r="DTZ15" s="188"/>
      <c r="DUA15" s="188"/>
      <c r="DUB15" s="188"/>
      <c r="DUC15" s="188"/>
      <c r="DUD15" s="188"/>
      <c r="DUE15" s="188"/>
      <c r="DUF15" s="188"/>
      <c r="DUG15" s="188"/>
      <c r="DUH15" s="188"/>
      <c r="DUI15" s="188"/>
      <c r="DUJ15" s="188"/>
      <c r="DUK15" s="188"/>
      <c r="DUL15" s="188"/>
      <c r="DUM15" s="188"/>
      <c r="DUN15" s="188"/>
      <c r="DUO15" s="188"/>
      <c r="DUP15" s="188"/>
      <c r="DUQ15" s="188"/>
      <c r="DUR15" s="188"/>
      <c r="DUS15" s="188"/>
      <c r="DUT15" s="188"/>
      <c r="DUU15" s="188"/>
      <c r="DUV15" s="188"/>
      <c r="DUW15" s="188"/>
      <c r="DUX15" s="188"/>
      <c r="DUY15" s="188"/>
      <c r="DUZ15" s="188"/>
      <c r="DVA15" s="188"/>
      <c r="DVB15" s="188"/>
      <c r="DVC15" s="188"/>
      <c r="DVD15" s="188"/>
      <c r="DVE15" s="188"/>
      <c r="DVF15" s="188"/>
      <c r="DVG15" s="188"/>
      <c r="DVH15" s="188"/>
      <c r="DVI15" s="188"/>
      <c r="DVJ15" s="188"/>
      <c r="DVK15" s="188"/>
      <c r="DVL15" s="188"/>
      <c r="DVM15" s="188"/>
      <c r="DVN15" s="188"/>
      <c r="DVO15" s="188"/>
      <c r="DVP15" s="188"/>
      <c r="DVQ15" s="188"/>
      <c r="DVR15" s="188"/>
      <c r="DVS15" s="188"/>
      <c r="DVT15" s="188"/>
      <c r="DVU15" s="188"/>
      <c r="DVV15" s="188"/>
      <c r="DVW15" s="188"/>
      <c r="DVX15" s="188"/>
      <c r="DVY15" s="188"/>
      <c r="DVZ15" s="188"/>
      <c r="DWA15" s="188"/>
      <c r="DWB15" s="188"/>
      <c r="DWC15" s="188"/>
      <c r="DWD15" s="188"/>
      <c r="DWE15" s="188"/>
      <c r="DWF15" s="188"/>
      <c r="DWG15" s="188"/>
      <c r="DWH15" s="188"/>
      <c r="DWI15" s="188"/>
      <c r="DWJ15" s="188"/>
      <c r="DWK15" s="188"/>
      <c r="DWL15" s="188"/>
      <c r="DWM15" s="188"/>
      <c r="DWN15" s="188"/>
      <c r="DWO15" s="188"/>
      <c r="DWP15" s="188"/>
      <c r="DWQ15" s="188"/>
      <c r="DWR15" s="188"/>
      <c r="DWS15" s="188"/>
      <c r="DWT15" s="188"/>
      <c r="DWU15" s="188"/>
      <c r="DWV15" s="188"/>
      <c r="DWW15" s="188"/>
      <c r="DWX15" s="188"/>
      <c r="DWY15" s="188"/>
      <c r="DWZ15" s="188"/>
      <c r="DXA15" s="188"/>
      <c r="DXB15" s="188"/>
      <c r="DXC15" s="188"/>
      <c r="DXD15" s="188"/>
      <c r="DXE15" s="188"/>
      <c r="DXF15" s="188"/>
      <c r="DXG15" s="188"/>
      <c r="DXH15" s="188"/>
      <c r="DXI15" s="188"/>
      <c r="DXJ15" s="188"/>
      <c r="DXK15" s="188"/>
      <c r="DXL15" s="188"/>
      <c r="DXM15" s="188"/>
      <c r="DXN15" s="188"/>
      <c r="DXO15" s="188"/>
      <c r="DXP15" s="188"/>
      <c r="DXQ15" s="188"/>
      <c r="DXR15" s="188"/>
      <c r="DXS15" s="188"/>
      <c r="DXT15" s="188"/>
      <c r="DXU15" s="188"/>
      <c r="DXV15" s="188"/>
      <c r="DXW15" s="188"/>
      <c r="DXX15" s="188"/>
      <c r="DXY15" s="188"/>
      <c r="DXZ15" s="188"/>
      <c r="DYA15" s="188"/>
      <c r="DYB15" s="188"/>
      <c r="DYC15" s="188"/>
      <c r="DYD15" s="188"/>
      <c r="DYE15" s="188"/>
      <c r="DYF15" s="188"/>
      <c r="DYG15" s="188"/>
      <c r="DYH15" s="188"/>
      <c r="DYI15" s="188"/>
      <c r="DYJ15" s="188"/>
      <c r="DYK15" s="188"/>
      <c r="DYL15" s="188"/>
      <c r="DYM15" s="188"/>
      <c r="DYN15" s="188"/>
      <c r="DYO15" s="188"/>
      <c r="DYP15" s="188"/>
      <c r="DYQ15" s="188"/>
      <c r="DYR15" s="188"/>
      <c r="DYS15" s="188"/>
      <c r="DYT15" s="188"/>
      <c r="DYU15" s="188"/>
      <c r="DYV15" s="188"/>
      <c r="DYW15" s="188"/>
      <c r="DYX15" s="188"/>
      <c r="DYY15" s="188"/>
      <c r="DYZ15" s="188"/>
      <c r="DZA15" s="188"/>
      <c r="DZB15" s="188"/>
      <c r="DZC15" s="188"/>
      <c r="DZD15" s="188"/>
      <c r="DZE15" s="188"/>
      <c r="DZF15" s="188"/>
      <c r="DZG15" s="188"/>
      <c r="DZH15" s="188"/>
      <c r="DZI15" s="188"/>
      <c r="DZJ15" s="188"/>
      <c r="DZK15" s="188"/>
      <c r="DZL15" s="188"/>
      <c r="DZM15" s="188"/>
      <c r="DZN15" s="188"/>
      <c r="DZO15" s="188"/>
      <c r="DZP15" s="188"/>
      <c r="DZQ15" s="188"/>
      <c r="DZR15" s="188"/>
      <c r="DZS15" s="188"/>
      <c r="DZT15" s="188"/>
      <c r="DZU15" s="188"/>
      <c r="DZV15" s="188"/>
      <c r="DZW15" s="188"/>
      <c r="DZX15" s="188"/>
      <c r="DZY15" s="188"/>
      <c r="DZZ15" s="188"/>
      <c r="EAA15" s="188"/>
      <c r="EAB15" s="188"/>
      <c r="EAC15" s="188"/>
      <c r="EAD15" s="188"/>
      <c r="EAE15" s="188"/>
      <c r="EAF15" s="188"/>
      <c r="EAG15" s="188"/>
      <c r="EAH15" s="188"/>
      <c r="EAI15" s="188"/>
      <c r="EAJ15" s="188"/>
      <c r="EAK15" s="188"/>
      <c r="EAL15" s="188"/>
      <c r="EAM15" s="188"/>
      <c r="EAN15" s="188"/>
      <c r="EAO15" s="188"/>
      <c r="EAP15" s="188"/>
      <c r="EAQ15" s="188"/>
      <c r="EAR15" s="188"/>
      <c r="EAS15" s="188"/>
      <c r="EAT15" s="188"/>
      <c r="EAU15" s="188"/>
      <c r="EAV15" s="188"/>
      <c r="EAW15" s="188"/>
      <c r="EAX15" s="188"/>
      <c r="EAY15" s="188"/>
      <c r="EAZ15" s="188"/>
      <c r="EBA15" s="188"/>
      <c r="EBB15" s="188"/>
      <c r="EBC15" s="188"/>
      <c r="EBD15" s="188"/>
      <c r="EBE15" s="188"/>
      <c r="EBF15" s="188"/>
      <c r="EBG15" s="188"/>
      <c r="EBH15" s="188"/>
      <c r="EBI15" s="188"/>
      <c r="EBJ15" s="188"/>
      <c r="EBK15" s="188"/>
      <c r="EBL15" s="188"/>
      <c r="EBM15" s="188"/>
      <c r="EBN15" s="188"/>
      <c r="EBO15" s="188"/>
      <c r="EBP15" s="188"/>
      <c r="EBQ15" s="188"/>
      <c r="EBR15" s="188"/>
      <c r="EBS15" s="188"/>
      <c r="EBT15" s="188"/>
      <c r="EBU15" s="188"/>
      <c r="EBV15" s="188"/>
      <c r="EBW15" s="188"/>
      <c r="EBX15" s="188"/>
      <c r="EBY15" s="188"/>
      <c r="EBZ15" s="188"/>
      <c r="ECA15" s="188"/>
      <c r="ECB15" s="188"/>
      <c r="ECC15" s="188"/>
      <c r="ECD15" s="188"/>
      <c r="ECE15" s="188"/>
      <c r="ECF15" s="188"/>
      <c r="ECG15" s="188"/>
      <c r="ECH15" s="188"/>
      <c r="ECI15" s="188"/>
      <c r="ECJ15" s="188"/>
      <c r="ECK15" s="188"/>
      <c r="ECL15" s="188"/>
      <c r="ECM15" s="188"/>
      <c r="ECN15" s="188"/>
      <c r="ECO15" s="188"/>
      <c r="ECP15" s="188"/>
      <c r="ECQ15" s="188"/>
      <c r="ECR15" s="188"/>
      <c r="ECS15" s="188"/>
      <c r="ECT15" s="188"/>
      <c r="ECU15" s="188"/>
      <c r="ECV15" s="188"/>
      <c r="ECW15" s="188"/>
      <c r="ECX15" s="188"/>
      <c r="ECY15" s="188"/>
      <c r="ECZ15" s="188"/>
      <c r="EDA15" s="188"/>
      <c r="EDB15" s="188"/>
      <c r="EDC15" s="188"/>
      <c r="EDD15" s="188"/>
      <c r="EDE15" s="188"/>
      <c r="EDF15" s="188"/>
      <c r="EDG15" s="188"/>
      <c r="EDH15" s="188"/>
      <c r="EDI15" s="188"/>
      <c r="EDJ15" s="188"/>
      <c r="EDK15" s="188"/>
      <c r="EDL15" s="188"/>
      <c r="EDM15" s="188"/>
      <c r="EDN15" s="188"/>
      <c r="EDO15" s="188"/>
      <c r="EDP15" s="188"/>
      <c r="EDQ15" s="188"/>
      <c r="EDR15" s="188"/>
      <c r="EDS15" s="188"/>
      <c r="EDT15" s="188"/>
      <c r="EDU15" s="188"/>
      <c r="EDV15" s="188"/>
      <c r="EDW15" s="188"/>
      <c r="EDX15" s="188"/>
      <c r="EDY15" s="188"/>
      <c r="EDZ15" s="188"/>
      <c r="EEA15" s="188"/>
      <c r="EEB15" s="188"/>
      <c r="EEC15" s="188"/>
      <c r="EED15" s="188"/>
      <c r="EEE15" s="188"/>
      <c r="EEF15" s="188"/>
      <c r="EEG15" s="188"/>
      <c r="EEH15" s="188"/>
      <c r="EEI15" s="188"/>
      <c r="EEJ15" s="188"/>
      <c r="EEK15" s="188"/>
      <c r="EEL15" s="188"/>
      <c r="EEM15" s="188"/>
      <c r="EEN15" s="188"/>
      <c r="EEO15" s="188"/>
      <c r="EEP15" s="188"/>
      <c r="EEQ15" s="188"/>
      <c r="EER15" s="188"/>
      <c r="EES15" s="188"/>
      <c r="EET15" s="188"/>
      <c r="EEU15" s="188"/>
      <c r="EEV15" s="188"/>
      <c r="EEW15" s="188"/>
      <c r="EEX15" s="188"/>
      <c r="EEY15" s="188"/>
      <c r="EEZ15" s="188"/>
      <c r="EFA15" s="188"/>
      <c r="EFB15" s="188"/>
      <c r="EFC15" s="188"/>
      <c r="EFD15" s="188"/>
      <c r="EFE15" s="188"/>
      <c r="EFF15" s="188"/>
      <c r="EFG15" s="188"/>
      <c r="EFH15" s="188"/>
      <c r="EFI15" s="188"/>
      <c r="EFJ15" s="188"/>
      <c r="EFK15" s="188"/>
      <c r="EFL15" s="188"/>
      <c r="EFM15" s="188"/>
      <c r="EFN15" s="188"/>
      <c r="EFO15" s="188"/>
      <c r="EFP15" s="188"/>
      <c r="EFQ15" s="188"/>
      <c r="EFR15" s="188"/>
      <c r="EFS15" s="188"/>
      <c r="EFT15" s="188"/>
      <c r="EFU15" s="188"/>
      <c r="EFV15" s="188"/>
      <c r="EFW15" s="188"/>
      <c r="EFX15" s="188"/>
      <c r="EFY15" s="188"/>
      <c r="EFZ15" s="188"/>
      <c r="EGA15" s="188"/>
      <c r="EGB15" s="188"/>
      <c r="EGC15" s="188"/>
      <c r="EGD15" s="188"/>
      <c r="EGE15" s="188"/>
      <c r="EGF15" s="188"/>
      <c r="EGG15" s="188"/>
      <c r="EGH15" s="188"/>
      <c r="EGI15" s="188"/>
      <c r="EGJ15" s="188"/>
      <c r="EGK15" s="188"/>
      <c r="EGL15" s="188"/>
      <c r="EGM15" s="188"/>
      <c r="EGN15" s="188"/>
      <c r="EGO15" s="188"/>
      <c r="EGP15" s="188"/>
      <c r="EGQ15" s="188"/>
      <c r="EGR15" s="188"/>
      <c r="EGS15" s="188"/>
      <c r="EGT15" s="188"/>
      <c r="EGU15" s="188"/>
      <c r="EGV15" s="188"/>
      <c r="EGW15" s="188"/>
      <c r="EGX15" s="188"/>
      <c r="EGY15" s="188"/>
      <c r="EGZ15" s="188"/>
      <c r="EHA15" s="188"/>
      <c r="EHB15" s="188"/>
      <c r="EHC15" s="188"/>
      <c r="EHD15" s="188"/>
      <c r="EHE15" s="188"/>
      <c r="EHF15" s="188"/>
      <c r="EHG15" s="188"/>
      <c r="EHH15" s="188"/>
      <c r="EHI15" s="188"/>
      <c r="EHJ15" s="188"/>
      <c r="EHK15" s="188"/>
      <c r="EHL15" s="188"/>
      <c r="EHM15" s="188"/>
      <c r="EHN15" s="188"/>
      <c r="EHO15" s="188"/>
      <c r="EHP15" s="188"/>
      <c r="EHQ15" s="188"/>
      <c r="EHR15" s="188"/>
      <c r="EHS15" s="188"/>
      <c r="EHT15" s="188"/>
      <c r="EHU15" s="188"/>
      <c r="EHV15" s="188"/>
      <c r="EHW15" s="188"/>
      <c r="EHX15" s="188"/>
      <c r="EHY15" s="188"/>
      <c r="EHZ15" s="188"/>
      <c r="EIA15" s="188"/>
      <c r="EIB15" s="188"/>
      <c r="EIC15" s="188"/>
      <c r="EID15" s="188"/>
      <c r="EIE15" s="188"/>
      <c r="EIF15" s="188"/>
      <c r="EIG15" s="188"/>
      <c r="EIH15" s="188"/>
      <c r="EII15" s="188"/>
      <c r="EIJ15" s="188"/>
      <c r="EIK15" s="188"/>
      <c r="EIL15" s="188"/>
      <c r="EIM15" s="188"/>
      <c r="EIN15" s="188"/>
      <c r="EIO15" s="188"/>
      <c r="EIP15" s="188"/>
      <c r="EIQ15" s="188"/>
      <c r="EIR15" s="188"/>
      <c r="EIS15" s="188"/>
      <c r="EIT15" s="188"/>
      <c r="EIU15" s="188"/>
      <c r="EIV15" s="188"/>
      <c r="EIW15" s="188"/>
      <c r="EIX15" s="188"/>
      <c r="EIY15" s="188"/>
      <c r="EIZ15" s="188"/>
      <c r="EJA15" s="188"/>
      <c r="EJB15" s="188"/>
      <c r="EJC15" s="188"/>
      <c r="EJD15" s="188"/>
      <c r="EJE15" s="188"/>
      <c r="EJF15" s="188"/>
      <c r="EJG15" s="188"/>
      <c r="EJH15" s="188"/>
      <c r="EJI15" s="188"/>
      <c r="EJJ15" s="188"/>
      <c r="EJK15" s="188"/>
      <c r="EJL15" s="188"/>
      <c r="EJM15" s="188"/>
      <c r="EJN15" s="188"/>
      <c r="EJO15" s="188"/>
      <c r="EJP15" s="188"/>
      <c r="EJQ15" s="188"/>
      <c r="EJR15" s="188"/>
      <c r="EJS15" s="188"/>
      <c r="EJT15" s="188"/>
      <c r="EJU15" s="188"/>
      <c r="EJV15" s="188"/>
      <c r="EJW15" s="188"/>
      <c r="EJX15" s="188"/>
      <c r="EJY15" s="188"/>
      <c r="EJZ15" s="188"/>
      <c r="EKA15" s="188"/>
      <c r="EKB15" s="188"/>
      <c r="EKC15" s="188"/>
      <c r="EKD15" s="188"/>
      <c r="EKE15" s="188"/>
      <c r="EKF15" s="188"/>
      <c r="EKG15" s="188"/>
      <c r="EKH15" s="188"/>
      <c r="EKI15" s="188"/>
      <c r="EKJ15" s="188"/>
      <c r="EKK15" s="188"/>
      <c r="EKL15" s="188"/>
      <c r="EKM15" s="188"/>
      <c r="EKN15" s="188"/>
      <c r="EKO15" s="188"/>
      <c r="EKP15" s="188"/>
      <c r="EKQ15" s="188"/>
      <c r="EKR15" s="188"/>
      <c r="EKS15" s="188"/>
      <c r="EKT15" s="188"/>
      <c r="EKU15" s="188"/>
      <c r="EKV15" s="188"/>
      <c r="EKW15" s="188"/>
      <c r="EKX15" s="188"/>
      <c r="EKY15" s="188"/>
      <c r="EKZ15" s="188"/>
      <c r="ELA15" s="188"/>
      <c r="ELB15" s="188"/>
      <c r="ELC15" s="188"/>
      <c r="ELD15" s="188"/>
      <c r="ELE15" s="188"/>
      <c r="ELF15" s="188"/>
      <c r="ELG15" s="188"/>
      <c r="ELH15" s="188"/>
      <c r="ELI15" s="188"/>
      <c r="ELJ15" s="188"/>
      <c r="ELK15" s="188"/>
      <c r="ELL15" s="188"/>
      <c r="ELM15" s="188"/>
      <c r="ELN15" s="188"/>
      <c r="ELO15" s="188"/>
      <c r="ELP15" s="188"/>
      <c r="ELQ15" s="188"/>
      <c r="ELR15" s="188"/>
      <c r="ELS15" s="188"/>
      <c r="ELT15" s="188"/>
      <c r="ELU15" s="188"/>
      <c r="ELV15" s="188"/>
      <c r="ELW15" s="188"/>
      <c r="ELX15" s="188"/>
      <c r="ELY15" s="188"/>
      <c r="ELZ15" s="188"/>
      <c r="EMA15" s="188"/>
      <c r="EMB15" s="188"/>
      <c r="EMC15" s="188"/>
      <c r="EMD15" s="188"/>
      <c r="EME15" s="188"/>
      <c r="EMF15" s="188"/>
      <c r="EMG15" s="188"/>
      <c r="EMH15" s="188"/>
      <c r="EMI15" s="188"/>
      <c r="EMJ15" s="188"/>
      <c r="EMK15" s="188"/>
      <c r="EML15" s="188"/>
      <c r="EMM15" s="188"/>
      <c r="EMN15" s="188"/>
      <c r="EMO15" s="188"/>
      <c r="EMP15" s="188"/>
      <c r="EMQ15" s="188"/>
      <c r="EMR15" s="188"/>
      <c r="EMS15" s="188"/>
      <c r="EMT15" s="188"/>
      <c r="EMU15" s="188"/>
      <c r="EMV15" s="188"/>
      <c r="EMW15" s="188"/>
      <c r="EMX15" s="188"/>
      <c r="EMY15" s="188"/>
      <c r="EMZ15" s="188"/>
      <c r="ENA15" s="188"/>
      <c r="ENB15" s="188"/>
      <c r="ENC15" s="188"/>
      <c r="END15" s="188"/>
      <c r="ENE15" s="188"/>
      <c r="ENF15" s="188"/>
      <c r="ENG15" s="188"/>
      <c r="ENH15" s="188"/>
      <c r="ENI15" s="188"/>
      <c r="ENJ15" s="188"/>
      <c r="ENK15" s="188"/>
      <c r="ENL15" s="188"/>
      <c r="ENM15" s="188"/>
      <c r="ENN15" s="188"/>
      <c r="ENO15" s="188"/>
      <c r="ENP15" s="188"/>
      <c r="ENQ15" s="188"/>
      <c r="ENR15" s="188"/>
      <c r="ENS15" s="188"/>
      <c r="ENT15" s="188"/>
      <c r="ENU15" s="188"/>
      <c r="ENV15" s="188"/>
      <c r="ENW15" s="188"/>
      <c r="ENX15" s="188"/>
      <c r="ENY15" s="188"/>
      <c r="ENZ15" s="188"/>
      <c r="EOA15" s="188"/>
      <c r="EOB15" s="188"/>
      <c r="EOC15" s="188"/>
      <c r="EOD15" s="188"/>
      <c r="EOE15" s="188"/>
      <c r="EOF15" s="188"/>
      <c r="EOG15" s="188"/>
      <c r="EOH15" s="188"/>
      <c r="EOI15" s="188"/>
      <c r="EOJ15" s="188"/>
      <c r="EOK15" s="188"/>
      <c r="EOL15" s="188"/>
      <c r="EOM15" s="188"/>
      <c r="EON15" s="188"/>
      <c r="EOO15" s="188"/>
      <c r="EOP15" s="188"/>
      <c r="EOQ15" s="188"/>
      <c r="EOR15" s="188"/>
      <c r="EOS15" s="188"/>
      <c r="EOT15" s="188"/>
      <c r="EOU15" s="188"/>
      <c r="EOV15" s="188"/>
      <c r="EOW15" s="188"/>
      <c r="EOX15" s="188"/>
      <c r="EOY15" s="188"/>
      <c r="EOZ15" s="188"/>
      <c r="EPA15" s="188"/>
      <c r="EPB15" s="188"/>
      <c r="EPC15" s="188"/>
      <c r="EPD15" s="188"/>
      <c r="EPE15" s="188"/>
      <c r="EPF15" s="188"/>
      <c r="EPG15" s="188"/>
      <c r="EPH15" s="188"/>
      <c r="EPI15" s="188"/>
      <c r="EPJ15" s="188"/>
      <c r="EPK15" s="188"/>
      <c r="EPL15" s="188"/>
      <c r="EPM15" s="188"/>
      <c r="EPN15" s="188"/>
      <c r="EPO15" s="188"/>
      <c r="EPP15" s="188"/>
      <c r="EPQ15" s="188"/>
      <c r="EPR15" s="188"/>
      <c r="EPS15" s="188"/>
      <c r="EPT15" s="188"/>
      <c r="EPU15" s="188"/>
      <c r="EPV15" s="188"/>
      <c r="EPW15" s="188"/>
      <c r="EPX15" s="188"/>
      <c r="EPY15" s="188"/>
      <c r="EPZ15" s="188"/>
      <c r="EQA15" s="188"/>
      <c r="EQB15" s="188"/>
      <c r="EQC15" s="188"/>
      <c r="EQD15" s="188"/>
      <c r="EQE15" s="188"/>
      <c r="EQF15" s="188"/>
      <c r="EQG15" s="188"/>
      <c r="EQH15" s="188"/>
      <c r="EQI15" s="188"/>
      <c r="EQJ15" s="188"/>
      <c r="EQK15" s="188"/>
      <c r="EQL15" s="188"/>
      <c r="EQM15" s="188"/>
      <c r="EQN15" s="188"/>
      <c r="EQO15" s="188"/>
      <c r="EQP15" s="188"/>
      <c r="EQQ15" s="188"/>
      <c r="EQR15" s="188"/>
      <c r="EQS15" s="188"/>
      <c r="EQT15" s="188"/>
      <c r="EQU15" s="188"/>
      <c r="EQV15" s="188"/>
      <c r="EQW15" s="188"/>
      <c r="EQX15" s="188"/>
      <c r="EQY15" s="188"/>
      <c r="EQZ15" s="188"/>
      <c r="ERA15" s="188"/>
      <c r="ERB15" s="188"/>
      <c r="ERC15" s="188"/>
      <c r="ERD15" s="188"/>
      <c r="ERE15" s="188"/>
      <c r="ERF15" s="188"/>
      <c r="ERG15" s="188"/>
      <c r="ERH15" s="188"/>
      <c r="ERI15" s="188"/>
      <c r="ERJ15" s="188"/>
      <c r="ERK15" s="188"/>
      <c r="ERL15" s="188"/>
      <c r="ERM15" s="188"/>
      <c r="ERN15" s="188"/>
      <c r="ERO15" s="188"/>
      <c r="ERP15" s="188"/>
      <c r="ERQ15" s="188"/>
      <c r="ERR15" s="188"/>
      <c r="ERS15" s="188"/>
      <c r="ERT15" s="188"/>
      <c r="ERU15" s="188"/>
      <c r="ERV15" s="188"/>
      <c r="ERW15" s="188"/>
      <c r="ERX15" s="188"/>
      <c r="ERY15" s="188"/>
      <c r="ERZ15" s="188"/>
      <c r="ESA15" s="188"/>
      <c r="ESB15" s="188"/>
      <c r="ESC15" s="188"/>
      <c r="ESD15" s="188"/>
      <c r="ESE15" s="188"/>
      <c r="ESF15" s="188"/>
      <c r="ESG15" s="188"/>
      <c r="ESH15" s="188"/>
      <c r="ESI15" s="188"/>
      <c r="ESJ15" s="188"/>
      <c r="ESK15" s="188"/>
      <c r="ESL15" s="188"/>
      <c r="ESM15" s="188"/>
      <c r="ESN15" s="188"/>
      <c r="ESO15" s="188"/>
      <c r="ESP15" s="188"/>
      <c r="ESQ15" s="188"/>
      <c r="ESR15" s="188"/>
      <c r="ESS15" s="188"/>
      <c r="EST15" s="188"/>
      <c r="ESU15" s="188"/>
      <c r="ESV15" s="188"/>
      <c r="ESW15" s="188"/>
      <c r="ESX15" s="188"/>
      <c r="ESY15" s="188"/>
      <c r="ESZ15" s="188"/>
      <c r="ETA15" s="188"/>
      <c r="ETB15" s="188"/>
      <c r="ETC15" s="188"/>
      <c r="ETD15" s="188"/>
      <c r="ETE15" s="188"/>
      <c r="ETF15" s="188"/>
      <c r="ETG15" s="188"/>
      <c r="ETH15" s="188"/>
      <c r="ETI15" s="188"/>
      <c r="ETJ15" s="188"/>
      <c r="ETK15" s="188"/>
      <c r="ETL15" s="188"/>
      <c r="ETM15" s="188"/>
      <c r="ETN15" s="188"/>
      <c r="ETO15" s="188"/>
      <c r="ETP15" s="188"/>
      <c r="ETQ15" s="188"/>
      <c r="ETR15" s="188"/>
      <c r="ETS15" s="188"/>
      <c r="ETT15" s="188"/>
      <c r="ETU15" s="188"/>
      <c r="ETV15" s="188"/>
      <c r="ETW15" s="188"/>
      <c r="ETX15" s="188"/>
      <c r="ETY15" s="188"/>
      <c r="ETZ15" s="188"/>
      <c r="EUA15" s="188"/>
      <c r="EUB15" s="188"/>
      <c r="EUC15" s="188"/>
      <c r="EUD15" s="188"/>
      <c r="EUE15" s="188"/>
      <c r="EUF15" s="188"/>
      <c r="EUG15" s="188"/>
      <c r="EUH15" s="188"/>
      <c r="EUI15" s="188"/>
      <c r="EUJ15" s="188"/>
      <c r="EUK15" s="188"/>
      <c r="EUL15" s="188"/>
      <c r="EUM15" s="188"/>
      <c r="EUN15" s="188"/>
      <c r="EUO15" s="188"/>
      <c r="EUP15" s="188"/>
      <c r="EUQ15" s="188"/>
      <c r="EUR15" s="188"/>
      <c r="EUS15" s="188"/>
      <c r="EUT15" s="188"/>
      <c r="EUU15" s="188"/>
      <c r="EUV15" s="188"/>
      <c r="EUW15" s="188"/>
      <c r="EUX15" s="188"/>
      <c r="EUY15" s="188"/>
      <c r="EUZ15" s="188"/>
      <c r="EVA15" s="188"/>
      <c r="EVB15" s="188"/>
      <c r="EVC15" s="188"/>
      <c r="EVD15" s="188"/>
      <c r="EVE15" s="188"/>
      <c r="EVF15" s="188"/>
      <c r="EVG15" s="188"/>
      <c r="EVH15" s="188"/>
      <c r="EVI15" s="188"/>
      <c r="EVJ15" s="188"/>
      <c r="EVK15" s="188"/>
      <c r="EVL15" s="188"/>
      <c r="EVM15" s="188"/>
      <c r="EVN15" s="188"/>
      <c r="EVO15" s="188"/>
      <c r="EVP15" s="188"/>
      <c r="EVQ15" s="188"/>
      <c r="EVR15" s="188"/>
      <c r="EVS15" s="188"/>
      <c r="EVT15" s="188"/>
      <c r="EVU15" s="188"/>
      <c r="EVV15" s="188"/>
      <c r="EVW15" s="188"/>
      <c r="EVX15" s="188"/>
      <c r="EVY15" s="188"/>
      <c r="EVZ15" s="188"/>
      <c r="EWA15" s="188"/>
      <c r="EWB15" s="188"/>
      <c r="EWC15" s="188"/>
      <c r="EWD15" s="188"/>
      <c r="EWE15" s="188"/>
      <c r="EWF15" s="188"/>
      <c r="EWG15" s="188"/>
      <c r="EWH15" s="188"/>
      <c r="EWI15" s="188"/>
      <c r="EWJ15" s="188"/>
      <c r="EWK15" s="188"/>
      <c r="EWL15" s="188"/>
      <c r="EWM15" s="188"/>
      <c r="EWN15" s="188"/>
      <c r="EWO15" s="188"/>
      <c r="EWP15" s="188"/>
      <c r="EWQ15" s="188"/>
      <c r="EWR15" s="188"/>
      <c r="EWS15" s="188"/>
      <c r="EWT15" s="188"/>
      <c r="EWU15" s="188"/>
      <c r="EWV15" s="188"/>
      <c r="EWW15" s="188"/>
      <c r="EWX15" s="188"/>
      <c r="EWY15" s="188"/>
      <c r="EWZ15" s="188"/>
      <c r="EXA15" s="188"/>
      <c r="EXB15" s="188"/>
      <c r="EXC15" s="188"/>
      <c r="EXD15" s="188"/>
      <c r="EXE15" s="188"/>
      <c r="EXF15" s="188"/>
      <c r="EXG15" s="188"/>
      <c r="EXH15" s="188"/>
      <c r="EXI15" s="188"/>
      <c r="EXJ15" s="188"/>
      <c r="EXK15" s="188"/>
      <c r="EXL15" s="188"/>
      <c r="EXM15" s="188"/>
      <c r="EXN15" s="188"/>
      <c r="EXO15" s="188"/>
      <c r="EXP15" s="188"/>
      <c r="EXQ15" s="188"/>
      <c r="EXR15" s="188"/>
      <c r="EXS15" s="188"/>
      <c r="EXT15" s="188"/>
      <c r="EXU15" s="188"/>
      <c r="EXV15" s="188"/>
      <c r="EXW15" s="188"/>
      <c r="EXX15" s="188"/>
      <c r="EXY15" s="188"/>
      <c r="EXZ15" s="188"/>
      <c r="EYA15" s="188"/>
      <c r="EYB15" s="188"/>
      <c r="EYC15" s="188"/>
      <c r="EYD15" s="188"/>
      <c r="EYE15" s="188"/>
      <c r="EYF15" s="188"/>
      <c r="EYG15" s="188"/>
      <c r="EYH15" s="188"/>
      <c r="EYI15" s="188"/>
      <c r="EYJ15" s="188"/>
      <c r="EYK15" s="188"/>
      <c r="EYL15" s="188"/>
      <c r="EYM15" s="188"/>
      <c r="EYN15" s="188"/>
      <c r="EYO15" s="188"/>
      <c r="EYP15" s="188"/>
      <c r="EYQ15" s="188"/>
      <c r="EYR15" s="188"/>
      <c r="EYS15" s="188"/>
      <c r="EYT15" s="188"/>
      <c r="EYU15" s="188"/>
      <c r="EYV15" s="188"/>
      <c r="EYW15" s="188"/>
      <c r="EYX15" s="188"/>
      <c r="EYY15" s="188"/>
      <c r="EYZ15" s="188"/>
      <c r="EZA15" s="188"/>
      <c r="EZB15" s="188"/>
      <c r="EZC15" s="188"/>
      <c r="EZD15" s="188"/>
      <c r="EZE15" s="188"/>
      <c r="EZF15" s="188"/>
      <c r="EZG15" s="188"/>
      <c r="EZH15" s="188"/>
      <c r="EZI15" s="188"/>
      <c r="EZJ15" s="188"/>
      <c r="EZK15" s="188"/>
      <c r="EZL15" s="188"/>
      <c r="EZM15" s="188"/>
      <c r="EZN15" s="188"/>
      <c r="EZO15" s="188"/>
      <c r="EZP15" s="188"/>
      <c r="EZQ15" s="188"/>
      <c r="EZR15" s="188"/>
      <c r="EZS15" s="188"/>
      <c r="EZT15" s="188"/>
      <c r="EZU15" s="188"/>
      <c r="EZV15" s="188"/>
      <c r="EZW15" s="188"/>
      <c r="EZX15" s="188"/>
      <c r="EZY15" s="188"/>
      <c r="EZZ15" s="188"/>
      <c r="FAA15" s="188"/>
      <c r="FAB15" s="188"/>
      <c r="FAC15" s="188"/>
      <c r="FAD15" s="188"/>
      <c r="FAE15" s="188"/>
      <c r="FAF15" s="188"/>
      <c r="FAG15" s="188"/>
      <c r="FAH15" s="188"/>
      <c r="FAI15" s="188"/>
      <c r="FAJ15" s="188"/>
      <c r="FAK15" s="188"/>
      <c r="FAL15" s="188"/>
      <c r="FAM15" s="188"/>
      <c r="FAN15" s="188"/>
      <c r="FAO15" s="188"/>
      <c r="FAP15" s="188"/>
      <c r="FAQ15" s="188"/>
      <c r="FAR15" s="188"/>
      <c r="FAS15" s="188"/>
      <c r="FAT15" s="188"/>
      <c r="FAU15" s="188"/>
      <c r="FAV15" s="188"/>
      <c r="FAW15" s="188"/>
      <c r="FAX15" s="188"/>
      <c r="FAY15" s="188"/>
      <c r="FAZ15" s="188"/>
      <c r="FBA15" s="188"/>
      <c r="FBB15" s="188"/>
      <c r="FBC15" s="188"/>
      <c r="FBD15" s="188"/>
      <c r="FBE15" s="188"/>
      <c r="FBF15" s="188"/>
      <c r="FBG15" s="188"/>
      <c r="FBH15" s="188"/>
      <c r="FBI15" s="188"/>
      <c r="FBJ15" s="188"/>
      <c r="FBK15" s="188"/>
      <c r="FBL15" s="188"/>
      <c r="FBM15" s="188"/>
      <c r="FBN15" s="188"/>
      <c r="FBO15" s="188"/>
      <c r="FBP15" s="188"/>
      <c r="FBQ15" s="188"/>
      <c r="FBR15" s="188"/>
      <c r="FBS15" s="188"/>
      <c r="FBT15" s="188"/>
      <c r="FBU15" s="188"/>
      <c r="FBV15" s="188"/>
      <c r="FBW15" s="188"/>
      <c r="FBX15" s="188"/>
      <c r="FBY15" s="188"/>
      <c r="FBZ15" s="188"/>
      <c r="FCA15" s="188"/>
      <c r="FCB15" s="188"/>
      <c r="FCC15" s="188"/>
      <c r="FCD15" s="188"/>
      <c r="FCE15" s="188"/>
      <c r="FCF15" s="188"/>
      <c r="FCG15" s="188"/>
      <c r="FCH15" s="188"/>
      <c r="FCI15" s="188"/>
      <c r="FCJ15" s="188"/>
      <c r="FCK15" s="188"/>
      <c r="FCL15" s="188"/>
      <c r="FCM15" s="188"/>
      <c r="FCN15" s="188"/>
      <c r="FCO15" s="188"/>
      <c r="FCP15" s="188"/>
      <c r="FCQ15" s="188"/>
      <c r="FCR15" s="188"/>
      <c r="FCS15" s="188"/>
      <c r="FCT15" s="188"/>
      <c r="FCU15" s="188"/>
      <c r="FCV15" s="188"/>
      <c r="FCW15" s="188"/>
      <c r="FCX15" s="188"/>
      <c r="FCY15" s="188"/>
      <c r="FCZ15" s="188"/>
      <c r="FDA15" s="188"/>
      <c r="FDB15" s="188"/>
      <c r="FDC15" s="188"/>
      <c r="FDD15" s="188"/>
      <c r="FDE15" s="188"/>
      <c r="FDF15" s="188"/>
      <c r="FDG15" s="188"/>
      <c r="FDH15" s="188"/>
      <c r="FDI15" s="188"/>
      <c r="FDJ15" s="188"/>
      <c r="FDK15" s="188"/>
      <c r="FDL15" s="188"/>
      <c r="FDM15" s="188"/>
      <c r="FDN15" s="188"/>
      <c r="FDO15" s="188"/>
      <c r="FDP15" s="188"/>
      <c r="FDQ15" s="188"/>
      <c r="FDR15" s="188"/>
      <c r="FDS15" s="188"/>
      <c r="FDT15" s="188"/>
      <c r="FDU15" s="188"/>
      <c r="FDV15" s="188"/>
      <c r="FDW15" s="188"/>
      <c r="FDX15" s="188"/>
      <c r="FDY15" s="188"/>
      <c r="FDZ15" s="188"/>
      <c r="FEA15" s="188"/>
      <c r="FEB15" s="188"/>
      <c r="FEC15" s="188"/>
      <c r="FED15" s="188"/>
      <c r="FEE15" s="188"/>
      <c r="FEF15" s="188"/>
      <c r="FEG15" s="188"/>
      <c r="FEH15" s="188"/>
      <c r="FEI15" s="188"/>
      <c r="FEJ15" s="188"/>
      <c r="FEK15" s="188"/>
      <c r="FEL15" s="188"/>
      <c r="FEM15" s="188"/>
      <c r="FEN15" s="188"/>
      <c r="FEO15" s="188"/>
      <c r="FEP15" s="188"/>
      <c r="FEQ15" s="188"/>
      <c r="FER15" s="188"/>
      <c r="FES15" s="188"/>
      <c r="FET15" s="188"/>
      <c r="FEU15" s="188"/>
      <c r="FEV15" s="188"/>
      <c r="FEW15" s="188"/>
      <c r="FEX15" s="188"/>
      <c r="FEY15" s="188"/>
      <c r="FEZ15" s="188"/>
      <c r="FFA15" s="188"/>
      <c r="FFB15" s="188"/>
      <c r="FFC15" s="188"/>
      <c r="FFD15" s="188"/>
      <c r="FFE15" s="188"/>
      <c r="FFF15" s="188"/>
      <c r="FFG15" s="188"/>
      <c r="FFH15" s="188"/>
      <c r="FFI15" s="188"/>
      <c r="FFJ15" s="188"/>
      <c r="FFK15" s="188"/>
      <c r="FFL15" s="188"/>
      <c r="FFM15" s="188"/>
      <c r="FFN15" s="188"/>
      <c r="FFO15" s="188"/>
      <c r="FFP15" s="188"/>
      <c r="FFQ15" s="188"/>
      <c r="FFR15" s="188"/>
      <c r="FFS15" s="188"/>
      <c r="FFT15" s="188"/>
      <c r="FFU15" s="188"/>
      <c r="FFV15" s="188"/>
      <c r="FFW15" s="188"/>
      <c r="FFX15" s="188"/>
      <c r="FFY15" s="188"/>
      <c r="FFZ15" s="188"/>
      <c r="FGA15" s="188"/>
      <c r="FGB15" s="188"/>
      <c r="FGC15" s="188"/>
      <c r="FGD15" s="188"/>
      <c r="FGE15" s="188"/>
      <c r="FGF15" s="188"/>
      <c r="FGG15" s="188"/>
      <c r="FGH15" s="188"/>
      <c r="FGI15" s="188"/>
      <c r="FGJ15" s="188"/>
      <c r="FGK15" s="188"/>
      <c r="FGL15" s="188"/>
      <c r="FGM15" s="188"/>
      <c r="FGN15" s="188"/>
      <c r="FGO15" s="188"/>
      <c r="FGP15" s="188"/>
      <c r="FGQ15" s="188"/>
      <c r="FGR15" s="188"/>
      <c r="FGS15" s="188"/>
      <c r="FGT15" s="188"/>
      <c r="FGU15" s="188"/>
      <c r="FGV15" s="188"/>
      <c r="FGW15" s="188"/>
      <c r="FGX15" s="188"/>
      <c r="FGY15" s="188"/>
      <c r="FGZ15" s="188"/>
      <c r="FHA15" s="188"/>
      <c r="FHB15" s="188"/>
      <c r="FHC15" s="188"/>
      <c r="FHD15" s="188"/>
      <c r="FHE15" s="188"/>
      <c r="FHF15" s="188"/>
      <c r="FHG15" s="188"/>
      <c r="FHH15" s="188"/>
      <c r="FHI15" s="188"/>
      <c r="FHJ15" s="188"/>
      <c r="FHK15" s="188"/>
      <c r="FHL15" s="188"/>
      <c r="FHM15" s="188"/>
      <c r="FHN15" s="188"/>
      <c r="FHO15" s="188"/>
      <c r="FHP15" s="188"/>
      <c r="FHQ15" s="188"/>
      <c r="FHR15" s="188"/>
      <c r="FHS15" s="188"/>
      <c r="FHT15" s="188"/>
      <c r="FHU15" s="188"/>
      <c r="FHV15" s="188"/>
      <c r="FHW15" s="188"/>
      <c r="FHX15" s="188"/>
      <c r="FHY15" s="188"/>
      <c r="FHZ15" s="188"/>
      <c r="FIA15" s="188"/>
      <c r="FIB15" s="188"/>
      <c r="FIC15" s="188"/>
      <c r="FID15" s="188"/>
      <c r="FIE15" s="188"/>
      <c r="FIF15" s="188"/>
      <c r="FIG15" s="188"/>
      <c r="FIH15" s="188"/>
      <c r="FII15" s="188"/>
      <c r="FIJ15" s="188"/>
      <c r="FIK15" s="188"/>
      <c r="FIL15" s="188"/>
      <c r="FIM15" s="188"/>
      <c r="FIN15" s="188"/>
      <c r="FIO15" s="188"/>
      <c r="FIP15" s="188"/>
      <c r="FIQ15" s="188"/>
      <c r="FIR15" s="188"/>
      <c r="FIS15" s="188"/>
      <c r="FIT15" s="188"/>
      <c r="FIU15" s="188"/>
      <c r="FIV15" s="188"/>
      <c r="FIW15" s="188"/>
      <c r="FIX15" s="188"/>
      <c r="FIY15" s="188"/>
      <c r="FIZ15" s="188"/>
      <c r="FJA15" s="188"/>
      <c r="FJB15" s="188"/>
      <c r="FJC15" s="188"/>
      <c r="FJD15" s="188"/>
      <c r="FJE15" s="188"/>
      <c r="FJF15" s="188"/>
      <c r="FJG15" s="188"/>
      <c r="FJH15" s="188"/>
      <c r="FJI15" s="188"/>
      <c r="FJJ15" s="188"/>
      <c r="FJK15" s="188"/>
      <c r="FJL15" s="188"/>
      <c r="FJM15" s="188"/>
      <c r="FJN15" s="188"/>
      <c r="FJO15" s="188"/>
      <c r="FJP15" s="188"/>
      <c r="FJQ15" s="188"/>
      <c r="FJR15" s="188"/>
      <c r="FJS15" s="188"/>
      <c r="FJT15" s="188"/>
      <c r="FJU15" s="188"/>
      <c r="FJV15" s="188"/>
      <c r="FJW15" s="188"/>
      <c r="FJX15" s="188"/>
      <c r="FJY15" s="188"/>
      <c r="FJZ15" s="188"/>
      <c r="FKA15" s="188"/>
      <c r="FKB15" s="188"/>
      <c r="FKC15" s="188"/>
      <c r="FKD15" s="188"/>
      <c r="FKE15" s="188"/>
      <c r="FKF15" s="188"/>
      <c r="FKG15" s="188"/>
      <c r="FKH15" s="188"/>
      <c r="FKI15" s="188"/>
      <c r="FKJ15" s="188"/>
      <c r="FKK15" s="188"/>
      <c r="FKL15" s="188"/>
      <c r="FKM15" s="188"/>
      <c r="FKN15" s="188"/>
      <c r="FKO15" s="188"/>
      <c r="FKP15" s="188"/>
      <c r="FKQ15" s="188"/>
      <c r="FKR15" s="188"/>
      <c r="FKS15" s="188"/>
      <c r="FKT15" s="188"/>
      <c r="FKU15" s="188"/>
      <c r="FKV15" s="188"/>
      <c r="FKW15" s="188"/>
      <c r="FKX15" s="188"/>
      <c r="FKY15" s="188"/>
      <c r="FKZ15" s="188"/>
      <c r="FLA15" s="188"/>
      <c r="FLB15" s="188"/>
      <c r="FLC15" s="188"/>
      <c r="FLD15" s="188"/>
      <c r="FLE15" s="188"/>
      <c r="FLF15" s="188"/>
      <c r="FLG15" s="188"/>
      <c r="FLH15" s="188"/>
      <c r="FLI15" s="188"/>
      <c r="FLJ15" s="188"/>
      <c r="FLK15" s="188"/>
      <c r="FLL15" s="188"/>
      <c r="FLM15" s="188"/>
      <c r="FLN15" s="188"/>
      <c r="FLO15" s="188"/>
      <c r="FLP15" s="188"/>
      <c r="FLQ15" s="188"/>
      <c r="FLR15" s="188"/>
      <c r="FLS15" s="188"/>
      <c r="FLT15" s="188"/>
      <c r="FLU15" s="188"/>
      <c r="FLV15" s="188"/>
      <c r="FLW15" s="188"/>
      <c r="FLX15" s="188"/>
      <c r="FLY15" s="188"/>
      <c r="FLZ15" s="188"/>
      <c r="FMA15" s="188"/>
      <c r="FMB15" s="188"/>
      <c r="FMC15" s="188"/>
      <c r="FMD15" s="188"/>
      <c r="FME15" s="188"/>
      <c r="FMF15" s="188"/>
      <c r="FMG15" s="188"/>
      <c r="FMH15" s="188"/>
      <c r="FMI15" s="188"/>
      <c r="FMJ15" s="188"/>
      <c r="FMK15" s="188"/>
      <c r="FML15" s="188"/>
      <c r="FMM15" s="188"/>
      <c r="FMN15" s="188"/>
      <c r="FMO15" s="188"/>
      <c r="FMP15" s="188"/>
      <c r="FMQ15" s="188"/>
      <c r="FMR15" s="188"/>
      <c r="FMS15" s="188"/>
      <c r="FMT15" s="188"/>
      <c r="FMU15" s="188"/>
      <c r="FMV15" s="188"/>
      <c r="FMW15" s="188"/>
      <c r="FMX15" s="188"/>
      <c r="FMY15" s="188"/>
      <c r="FMZ15" s="188"/>
      <c r="FNA15" s="188"/>
      <c r="FNB15" s="188"/>
      <c r="FNC15" s="188"/>
      <c r="FND15" s="188"/>
      <c r="FNE15" s="188"/>
      <c r="FNF15" s="188"/>
      <c r="FNG15" s="188"/>
      <c r="FNH15" s="188"/>
      <c r="FNI15" s="188"/>
      <c r="FNJ15" s="188"/>
      <c r="FNK15" s="188"/>
      <c r="FNL15" s="188"/>
      <c r="FNM15" s="188"/>
      <c r="FNN15" s="188"/>
      <c r="FNO15" s="188"/>
      <c r="FNP15" s="188"/>
      <c r="FNQ15" s="188"/>
      <c r="FNR15" s="188"/>
      <c r="FNS15" s="188"/>
      <c r="FNT15" s="188"/>
      <c r="FNU15" s="188"/>
      <c r="FNV15" s="188"/>
      <c r="FNW15" s="188"/>
      <c r="FNX15" s="188"/>
      <c r="FNY15" s="188"/>
      <c r="FNZ15" s="188"/>
      <c r="FOA15" s="188"/>
      <c r="FOB15" s="188"/>
      <c r="FOC15" s="188"/>
      <c r="FOD15" s="188"/>
      <c r="FOE15" s="188"/>
      <c r="FOF15" s="188"/>
      <c r="FOG15" s="188"/>
      <c r="FOH15" s="188"/>
      <c r="FOI15" s="188"/>
      <c r="FOJ15" s="188"/>
      <c r="FOK15" s="188"/>
      <c r="FOL15" s="188"/>
      <c r="FOM15" s="188"/>
      <c r="FON15" s="188"/>
      <c r="FOO15" s="188"/>
      <c r="FOP15" s="188"/>
      <c r="FOQ15" s="188"/>
      <c r="FOR15" s="188"/>
      <c r="FOS15" s="188"/>
      <c r="FOT15" s="188"/>
      <c r="FOU15" s="188"/>
      <c r="FOV15" s="188"/>
      <c r="FOW15" s="188"/>
      <c r="FOX15" s="188"/>
      <c r="FOY15" s="188"/>
      <c r="FOZ15" s="188"/>
      <c r="FPA15" s="188"/>
      <c r="FPB15" s="188"/>
      <c r="FPC15" s="188"/>
      <c r="FPD15" s="188"/>
      <c r="FPE15" s="188"/>
      <c r="FPF15" s="188"/>
      <c r="FPG15" s="188"/>
      <c r="FPH15" s="188"/>
      <c r="FPI15" s="188"/>
      <c r="FPJ15" s="188"/>
      <c r="FPK15" s="188"/>
      <c r="FPL15" s="188"/>
      <c r="FPM15" s="188"/>
      <c r="FPN15" s="188"/>
      <c r="FPO15" s="188"/>
      <c r="FPP15" s="188"/>
      <c r="FPQ15" s="188"/>
      <c r="FPR15" s="188"/>
      <c r="FPS15" s="188"/>
      <c r="FPT15" s="188"/>
      <c r="FPU15" s="188"/>
      <c r="FPV15" s="188"/>
      <c r="FPW15" s="188"/>
      <c r="FPX15" s="188"/>
      <c r="FPY15" s="188"/>
      <c r="FPZ15" s="188"/>
      <c r="FQA15" s="188"/>
      <c r="FQB15" s="188"/>
      <c r="FQC15" s="188"/>
      <c r="FQD15" s="188"/>
      <c r="FQE15" s="188"/>
      <c r="FQF15" s="188"/>
      <c r="FQG15" s="188"/>
      <c r="FQH15" s="188"/>
      <c r="FQI15" s="188"/>
      <c r="FQJ15" s="188"/>
      <c r="FQK15" s="188"/>
      <c r="FQL15" s="188"/>
      <c r="FQM15" s="188"/>
      <c r="FQN15" s="188"/>
      <c r="FQO15" s="188"/>
      <c r="FQP15" s="188"/>
      <c r="FQQ15" s="188"/>
      <c r="FQR15" s="188"/>
      <c r="FQS15" s="188"/>
      <c r="FQT15" s="188"/>
      <c r="FQU15" s="188"/>
      <c r="FQV15" s="188"/>
      <c r="FQW15" s="188"/>
      <c r="FQX15" s="188"/>
      <c r="FQY15" s="188"/>
      <c r="FQZ15" s="188"/>
      <c r="FRA15" s="188"/>
      <c r="FRB15" s="188"/>
      <c r="FRC15" s="188"/>
      <c r="FRD15" s="188"/>
      <c r="FRE15" s="188"/>
      <c r="FRF15" s="188"/>
      <c r="FRG15" s="188"/>
      <c r="FRH15" s="188"/>
      <c r="FRI15" s="188"/>
      <c r="FRJ15" s="188"/>
      <c r="FRK15" s="188"/>
      <c r="FRL15" s="188"/>
      <c r="FRM15" s="188"/>
      <c r="FRN15" s="188"/>
      <c r="FRO15" s="188"/>
      <c r="FRP15" s="188"/>
      <c r="FRQ15" s="188"/>
      <c r="FRR15" s="188"/>
      <c r="FRS15" s="188"/>
      <c r="FRT15" s="188"/>
      <c r="FRU15" s="188"/>
      <c r="FRV15" s="188"/>
      <c r="FRW15" s="188"/>
      <c r="FRX15" s="188"/>
      <c r="FRY15" s="188"/>
      <c r="FRZ15" s="188"/>
      <c r="FSA15" s="188"/>
      <c r="FSB15" s="188"/>
      <c r="FSC15" s="188"/>
      <c r="FSD15" s="188"/>
      <c r="FSE15" s="188"/>
      <c r="FSF15" s="188"/>
      <c r="FSG15" s="188"/>
      <c r="FSH15" s="188"/>
      <c r="FSI15" s="188"/>
      <c r="FSJ15" s="188"/>
      <c r="FSK15" s="188"/>
      <c r="FSL15" s="188"/>
      <c r="FSM15" s="188"/>
      <c r="FSN15" s="188"/>
      <c r="FSO15" s="188"/>
      <c r="FSP15" s="188"/>
      <c r="FSQ15" s="188"/>
      <c r="FSR15" s="188"/>
      <c r="FSS15" s="188"/>
      <c r="FST15" s="188"/>
      <c r="FSU15" s="188"/>
      <c r="FSV15" s="188"/>
      <c r="FSW15" s="188"/>
      <c r="FSX15" s="188"/>
      <c r="FSY15" s="188"/>
      <c r="FSZ15" s="188"/>
      <c r="FTA15" s="188"/>
      <c r="FTB15" s="188"/>
      <c r="FTC15" s="188"/>
      <c r="FTD15" s="188"/>
      <c r="FTE15" s="188"/>
      <c r="FTF15" s="188"/>
      <c r="FTG15" s="188"/>
      <c r="FTH15" s="188"/>
      <c r="FTI15" s="188"/>
      <c r="FTJ15" s="188"/>
      <c r="FTK15" s="188"/>
      <c r="FTL15" s="188"/>
      <c r="FTM15" s="188"/>
      <c r="FTN15" s="188"/>
      <c r="FTO15" s="188"/>
      <c r="FTP15" s="188"/>
      <c r="FTQ15" s="188"/>
      <c r="FTR15" s="188"/>
      <c r="FTS15" s="188"/>
      <c r="FTT15" s="188"/>
      <c r="FTU15" s="188"/>
      <c r="FTV15" s="188"/>
      <c r="FTW15" s="188"/>
      <c r="FTX15" s="188"/>
      <c r="FTY15" s="188"/>
      <c r="FTZ15" s="188"/>
      <c r="FUA15" s="188"/>
      <c r="FUB15" s="188"/>
      <c r="FUC15" s="188"/>
      <c r="FUD15" s="188"/>
      <c r="FUE15" s="188"/>
      <c r="FUF15" s="188"/>
      <c r="FUG15" s="188"/>
      <c r="FUH15" s="188"/>
      <c r="FUI15" s="188"/>
      <c r="FUJ15" s="188"/>
      <c r="FUK15" s="188"/>
      <c r="FUL15" s="188"/>
      <c r="FUM15" s="188"/>
      <c r="FUN15" s="188"/>
      <c r="FUO15" s="188"/>
      <c r="FUP15" s="188"/>
      <c r="FUQ15" s="188"/>
      <c r="FUR15" s="188"/>
      <c r="FUS15" s="188"/>
      <c r="FUT15" s="188"/>
      <c r="FUU15" s="188"/>
      <c r="FUV15" s="188"/>
      <c r="FUW15" s="188"/>
      <c r="FUX15" s="188"/>
      <c r="FUY15" s="188"/>
      <c r="FUZ15" s="188"/>
      <c r="FVA15" s="188"/>
      <c r="FVB15" s="188"/>
      <c r="FVC15" s="188"/>
      <c r="FVD15" s="188"/>
      <c r="FVE15" s="188"/>
      <c r="FVF15" s="188"/>
      <c r="FVG15" s="188"/>
      <c r="FVH15" s="188"/>
      <c r="FVI15" s="188"/>
      <c r="FVJ15" s="188"/>
      <c r="FVK15" s="188"/>
      <c r="FVL15" s="188"/>
      <c r="FVM15" s="188"/>
      <c r="FVN15" s="188"/>
      <c r="FVO15" s="188"/>
      <c r="FVP15" s="188"/>
      <c r="FVQ15" s="188"/>
      <c r="FVR15" s="188"/>
      <c r="FVS15" s="188"/>
      <c r="FVT15" s="188"/>
      <c r="FVU15" s="188"/>
      <c r="FVV15" s="188"/>
      <c r="FVW15" s="188"/>
      <c r="FVX15" s="188"/>
      <c r="FVY15" s="188"/>
      <c r="FVZ15" s="188"/>
      <c r="FWA15" s="188"/>
      <c r="FWB15" s="188"/>
      <c r="FWC15" s="188"/>
      <c r="FWD15" s="188"/>
      <c r="FWE15" s="188"/>
      <c r="FWF15" s="188"/>
      <c r="FWG15" s="188"/>
      <c r="FWH15" s="188"/>
      <c r="FWI15" s="188"/>
      <c r="FWJ15" s="188"/>
      <c r="FWK15" s="188"/>
      <c r="FWL15" s="188"/>
      <c r="FWM15" s="188"/>
      <c r="FWN15" s="188"/>
      <c r="FWO15" s="188"/>
      <c r="FWP15" s="188"/>
      <c r="FWQ15" s="188"/>
      <c r="FWR15" s="188"/>
      <c r="FWS15" s="188"/>
      <c r="FWT15" s="188"/>
      <c r="FWU15" s="188"/>
      <c r="FWV15" s="188"/>
      <c r="FWW15" s="188"/>
      <c r="FWX15" s="188"/>
      <c r="FWY15" s="188"/>
      <c r="FWZ15" s="188"/>
      <c r="FXA15" s="188"/>
      <c r="FXB15" s="188"/>
      <c r="FXC15" s="188"/>
      <c r="FXD15" s="188"/>
      <c r="FXE15" s="188"/>
      <c r="FXF15" s="188"/>
      <c r="FXG15" s="188"/>
      <c r="FXH15" s="188"/>
      <c r="FXI15" s="188"/>
      <c r="FXJ15" s="188"/>
      <c r="FXK15" s="188"/>
      <c r="FXL15" s="188"/>
      <c r="FXM15" s="188"/>
      <c r="FXN15" s="188"/>
      <c r="FXO15" s="188"/>
      <c r="FXP15" s="188"/>
      <c r="FXQ15" s="188"/>
      <c r="FXR15" s="188"/>
      <c r="FXS15" s="188"/>
      <c r="FXT15" s="188"/>
      <c r="FXU15" s="188"/>
      <c r="FXV15" s="188"/>
      <c r="FXW15" s="188"/>
      <c r="FXX15" s="188"/>
      <c r="FXY15" s="188"/>
      <c r="FXZ15" s="188"/>
      <c r="FYA15" s="188"/>
      <c r="FYB15" s="188"/>
      <c r="FYC15" s="188"/>
      <c r="FYD15" s="188"/>
      <c r="FYE15" s="188"/>
      <c r="FYF15" s="188"/>
      <c r="FYG15" s="188"/>
      <c r="FYH15" s="188"/>
      <c r="FYI15" s="188"/>
      <c r="FYJ15" s="188"/>
      <c r="FYK15" s="188"/>
      <c r="FYL15" s="188"/>
      <c r="FYM15" s="188"/>
      <c r="FYN15" s="188"/>
      <c r="FYO15" s="188"/>
      <c r="FYP15" s="188"/>
      <c r="FYQ15" s="188"/>
      <c r="FYR15" s="188"/>
      <c r="FYS15" s="188"/>
      <c r="FYT15" s="188"/>
      <c r="FYU15" s="188"/>
      <c r="FYV15" s="188"/>
      <c r="FYW15" s="188"/>
      <c r="FYX15" s="188"/>
      <c r="FYY15" s="188"/>
      <c r="FYZ15" s="188"/>
      <c r="FZA15" s="188"/>
      <c r="FZB15" s="188"/>
      <c r="FZC15" s="188"/>
      <c r="FZD15" s="188"/>
      <c r="FZE15" s="188"/>
      <c r="FZF15" s="188"/>
      <c r="FZG15" s="188"/>
      <c r="FZH15" s="188"/>
      <c r="FZI15" s="188"/>
      <c r="FZJ15" s="188"/>
      <c r="FZK15" s="188"/>
      <c r="FZL15" s="188"/>
      <c r="FZM15" s="188"/>
      <c r="FZN15" s="188"/>
      <c r="FZO15" s="188"/>
      <c r="FZP15" s="188"/>
      <c r="FZQ15" s="188"/>
      <c r="FZR15" s="188"/>
      <c r="FZS15" s="188"/>
      <c r="FZT15" s="188"/>
      <c r="FZU15" s="188"/>
      <c r="FZV15" s="188"/>
      <c r="FZW15" s="188"/>
      <c r="FZX15" s="188"/>
      <c r="FZY15" s="188"/>
      <c r="FZZ15" s="188"/>
      <c r="GAA15" s="188"/>
      <c r="GAB15" s="188"/>
      <c r="GAC15" s="188"/>
      <c r="GAD15" s="188"/>
      <c r="GAE15" s="188"/>
      <c r="GAF15" s="188"/>
      <c r="GAG15" s="188"/>
      <c r="GAH15" s="188"/>
      <c r="GAI15" s="188"/>
      <c r="GAJ15" s="188"/>
      <c r="GAK15" s="188"/>
      <c r="GAL15" s="188"/>
      <c r="GAM15" s="188"/>
      <c r="GAN15" s="188"/>
      <c r="GAO15" s="188"/>
      <c r="GAP15" s="188"/>
      <c r="GAQ15" s="188"/>
      <c r="GAR15" s="188"/>
      <c r="GAS15" s="188"/>
      <c r="GAT15" s="188"/>
      <c r="GAU15" s="188"/>
      <c r="GAV15" s="188"/>
      <c r="GAW15" s="188"/>
      <c r="GAX15" s="188"/>
      <c r="GAY15" s="188"/>
      <c r="GAZ15" s="188"/>
      <c r="GBA15" s="188"/>
      <c r="GBB15" s="188"/>
      <c r="GBC15" s="188"/>
      <c r="GBD15" s="188"/>
      <c r="GBE15" s="188"/>
      <c r="GBF15" s="188"/>
      <c r="GBG15" s="188"/>
      <c r="GBH15" s="188"/>
      <c r="GBI15" s="188"/>
      <c r="GBJ15" s="188"/>
      <c r="GBK15" s="188"/>
      <c r="GBL15" s="188"/>
      <c r="GBM15" s="188"/>
      <c r="GBN15" s="188"/>
      <c r="GBO15" s="188"/>
      <c r="GBP15" s="188"/>
      <c r="GBQ15" s="188"/>
      <c r="GBR15" s="188"/>
      <c r="GBS15" s="188"/>
      <c r="GBT15" s="188"/>
      <c r="GBU15" s="188"/>
      <c r="GBV15" s="188"/>
      <c r="GBW15" s="188"/>
      <c r="GBX15" s="188"/>
      <c r="GBY15" s="188"/>
      <c r="GBZ15" s="188"/>
      <c r="GCA15" s="188"/>
      <c r="GCB15" s="188"/>
      <c r="GCC15" s="188"/>
      <c r="GCD15" s="188"/>
      <c r="GCE15" s="188"/>
      <c r="GCF15" s="188"/>
      <c r="GCG15" s="188"/>
      <c r="GCH15" s="188"/>
      <c r="GCI15" s="188"/>
      <c r="GCJ15" s="188"/>
      <c r="GCK15" s="188"/>
      <c r="GCL15" s="188"/>
      <c r="GCM15" s="188"/>
      <c r="GCN15" s="188"/>
      <c r="GCO15" s="188"/>
      <c r="GCP15" s="188"/>
      <c r="GCQ15" s="188"/>
      <c r="GCR15" s="188"/>
      <c r="GCS15" s="188"/>
      <c r="GCT15" s="188"/>
      <c r="GCU15" s="188"/>
      <c r="GCV15" s="188"/>
      <c r="GCW15" s="188"/>
      <c r="GCX15" s="188"/>
      <c r="GCY15" s="188"/>
      <c r="GCZ15" s="188"/>
      <c r="GDA15" s="188"/>
      <c r="GDB15" s="188"/>
      <c r="GDC15" s="188"/>
      <c r="GDD15" s="188"/>
      <c r="GDE15" s="188"/>
      <c r="GDF15" s="188"/>
      <c r="GDG15" s="188"/>
      <c r="GDH15" s="188"/>
      <c r="GDI15" s="188"/>
      <c r="GDJ15" s="188"/>
      <c r="GDK15" s="188"/>
      <c r="GDL15" s="188"/>
      <c r="GDM15" s="188"/>
      <c r="GDN15" s="188"/>
      <c r="GDO15" s="188"/>
      <c r="GDP15" s="188"/>
      <c r="GDQ15" s="188"/>
      <c r="GDR15" s="188"/>
      <c r="GDS15" s="188"/>
      <c r="GDT15" s="188"/>
      <c r="GDU15" s="188"/>
      <c r="GDV15" s="188"/>
      <c r="GDW15" s="188"/>
      <c r="GDX15" s="188"/>
      <c r="GDY15" s="188"/>
      <c r="GDZ15" s="188"/>
      <c r="GEA15" s="188"/>
      <c r="GEB15" s="188"/>
      <c r="GEC15" s="188"/>
      <c r="GED15" s="188"/>
      <c r="GEE15" s="188"/>
      <c r="GEF15" s="188"/>
      <c r="GEG15" s="188"/>
      <c r="GEH15" s="188"/>
      <c r="GEI15" s="188"/>
      <c r="GEJ15" s="188"/>
      <c r="GEK15" s="188"/>
      <c r="GEL15" s="188"/>
      <c r="GEM15" s="188"/>
      <c r="GEN15" s="188"/>
      <c r="GEO15" s="188"/>
      <c r="GEP15" s="188"/>
      <c r="GEQ15" s="188"/>
      <c r="GER15" s="188"/>
      <c r="GES15" s="188"/>
      <c r="GET15" s="188"/>
      <c r="GEU15" s="188"/>
      <c r="GEV15" s="188"/>
      <c r="GEW15" s="188"/>
      <c r="GEX15" s="188"/>
      <c r="GEY15" s="188"/>
      <c r="GEZ15" s="188"/>
      <c r="GFA15" s="188"/>
      <c r="GFB15" s="188"/>
      <c r="GFC15" s="188"/>
      <c r="GFD15" s="188"/>
      <c r="GFE15" s="188"/>
      <c r="GFF15" s="188"/>
      <c r="GFG15" s="188"/>
      <c r="GFH15" s="188"/>
      <c r="GFI15" s="188"/>
      <c r="GFJ15" s="188"/>
      <c r="GFK15" s="188"/>
      <c r="GFL15" s="188"/>
      <c r="GFM15" s="188"/>
      <c r="GFN15" s="188"/>
      <c r="GFO15" s="188"/>
      <c r="GFP15" s="188"/>
      <c r="GFQ15" s="188"/>
      <c r="GFR15" s="188"/>
      <c r="GFS15" s="188"/>
      <c r="GFT15" s="188"/>
      <c r="GFU15" s="188"/>
      <c r="GFV15" s="188"/>
      <c r="GFW15" s="188"/>
      <c r="GFX15" s="188"/>
      <c r="GFY15" s="188"/>
      <c r="GFZ15" s="188"/>
      <c r="GGA15" s="188"/>
      <c r="GGB15" s="188"/>
      <c r="GGC15" s="188"/>
      <c r="GGD15" s="188"/>
      <c r="GGE15" s="188"/>
      <c r="GGF15" s="188"/>
      <c r="GGG15" s="188"/>
      <c r="GGH15" s="188"/>
      <c r="GGI15" s="188"/>
      <c r="GGJ15" s="188"/>
      <c r="GGK15" s="188"/>
      <c r="GGL15" s="188"/>
      <c r="GGM15" s="188"/>
      <c r="GGN15" s="188"/>
      <c r="GGO15" s="188"/>
      <c r="GGP15" s="188"/>
      <c r="GGQ15" s="188"/>
      <c r="GGR15" s="188"/>
      <c r="GGS15" s="188"/>
      <c r="GGT15" s="188"/>
      <c r="GGU15" s="188"/>
      <c r="GGV15" s="188"/>
      <c r="GGW15" s="188"/>
      <c r="GGX15" s="188"/>
      <c r="GGY15" s="188"/>
      <c r="GGZ15" s="188"/>
      <c r="GHA15" s="188"/>
      <c r="GHB15" s="188"/>
      <c r="GHC15" s="188"/>
      <c r="GHD15" s="188"/>
      <c r="GHE15" s="188"/>
      <c r="GHF15" s="188"/>
      <c r="GHG15" s="188"/>
      <c r="GHH15" s="188"/>
      <c r="GHI15" s="188"/>
      <c r="GHJ15" s="188"/>
      <c r="GHK15" s="188"/>
      <c r="GHL15" s="188"/>
      <c r="GHM15" s="188"/>
      <c r="GHN15" s="188"/>
      <c r="GHO15" s="188"/>
      <c r="GHP15" s="188"/>
      <c r="GHQ15" s="188"/>
      <c r="GHR15" s="188"/>
      <c r="GHS15" s="188"/>
      <c r="GHT15" s="188"/>
      <c r="GHU15" s="188"/>
      <c r="GHV15" s="188"/>
      <c r="GHW15" s="188"/>
      <c r="GHX15" s="188"/>
      <c r="GHY15" s="188"/>
      <c r="GHZ15" s="188"/>
      <c r="GIA15" s="188"/>
      <c r="GIB15" s="188"/>
      <c r="GIC15" s="188"/>
      <c r="GID15" s="188"/>
      <c r="GIE15" s="188"/>
      <c r="GIF15" s="188"/>
      <c r="GIG15" s="188"/>
      <c r="GIH15" s="188"/>
      <c r="GII15" s="188"/>
      <c r="GIJ15" s="188"/>
      <c r="GIK15" s="188"/>
      <c r="GIL15" s="188"/>
      <c r="GIM15" s="188"/>
      <c r="GIN15" s="188"/>
      <c r="GIO15" s="188"/>
      <c r="GIP15" s="188"/>
      <c r="GIQ15" s="188"/>
      <c r="GIR15" s="188"/>
      <c r="GIS15" s="188"/>
      <c r="GIT15" s="188"/>
      <c r="GIU15" s="188"/>
      <c r="GIV15" s="188"/>
      <c r="GIW15" s="188"/>
      <c r="GIX15" s="188"/>
      <c r="GIY15" s="188"/>
      <c r="GIZ15" s="188"/>
      <c r="GJA15" s="188"/>
      <c r="GJB15" s="188"/>
      <c r="GJC15" s="188"/>
      <c r="GJD15" s="188"/>
      <c r="GJE15" s="188"/>
      <c r="GJF15" s="188"/>
      <c r="GJG15" s="188"/>
      <c r="GJH15" s="188"/>
      <c r="GJI15" s="188"/>
      <c r="GJJ15" s="188"/>
      <c r="GJK15" s="188"/>
      <c r="GJL15" s="188"/>
      <c r="GJM15" s="188"/>
      <c r="GJN15" s="188"/>
      <c r="GJO15" s="188"/>
      <c r="GJP15" s="188"/>
      <c r="GJQ15" s="188"/>
      <c r="GJR15" s="188"/>
      <c r="GJS15" s="188"/>
      <c r="GJT15" s="188"/>
      <c r="GJU15" s="188"/>
      <c r="GJV15" s="188"/>
      <c r="GJW15" s="188"/>
      <c r="GJX15" s="188"/>
      <c r="GJY15" s="188"/>
      <c r="GJZ15" s="188"/>
      <c r="GKA15" s="188"/>
      <c r="GKB15" s="188"/>
      <c r="GKC15" s="188"/>
      <c r="GKD15" s="188"/>
      <c r="GKE15" s="188"/>
      <c r="GKF15" s="188"/>
      <c r="GKG15" s="188"/>
      <c r="GKH15" s="188"/>
      <c r="GKI15" s="188"/>
      <c r="GKJ15" s="188"/>
      <c r="GKK15" s="188"/>
      <c r="GKL15" s="188"/>
      <c r="GKM15" s="188"/>
      <c r="GKN15" s="188"/>
      <c r="GKO15" s="188"/>
      <c r="GKP15" s="188"/>
      <c r="GKQ15" s="188"/>
      <c r="GKR15" s="188"/>
      <c r="GKS15" s="188"/>
      <c r="GKT15" s="188"/>
      <c r="GKU15" s="188"/>
      <c r="GKV15" s="188"/>
      <c r="GKW15" s="188"/>
      <c r="GKX15" s="188"/>
      <c r="GKY15" s="188"/>
      <c r="GKZ15" s="188"/>
      <c r="GLA15" s="188"/>
      <c r="GLB15" s="188"/>
      <c r="GLC15" s="188"/>
      <c r="GLD15" s="188"/>
      <c r="GLE15" s="188"/>
      <c r="GLF15" s="188"/>
      <c r="GLG15" s="188"/>
      <c r="GLH15" s="188"/>
      <c r="GLI15" s="188"/>
      <c r="GLJ15" s="188"/>
      <c r="GLK15" s="188"/>
      <c r="GLL15" s="188"/>
      <c r="GLM15" s="188"/>
      <c r="GLN15" s="188"/>
      <c r="GLO15" s="188"/>
      <c r="GLP15" s="188"/>
      <c r="GLQ15" s="188"/>
      <c r="GLR15" s="188"/>
      <c r="GLS15" s="188"/>
      <c r="GLT15" s="188"/>
      <c r="GLU15" s="188"/>
      <c r="GLV15" s="188"/>
      <c r="GLW15" s="188"/>
      <c r="GLX15" s="188"/>
      <c r="GLY15" s="188"/>
      <c r="GLZ15" s="188"/>
      <c r="GMA15" s="188"/>
      <c r="GMB15" s="188"/>
      <c r="GMC15" s="188"/>
      <c r="GMD15" s="188"/>
      <c r="GME15" s="188"/>
      <c r="GMF15" s="188"/>
      <c r="GMG15" s="188"/>
      <c r="GMH15" s="188"/>
      <c r="GMI15" s="188"/>
      <c r="GMJ15" s="188"/>
      <c r="GMK15" s="188"/>
      <c r="GML15" s="188"/>
      <c r="GMM15" s="188"/>
      <c r="GMN15" s="188"/>
      <c r="GMO15" s="188"/>
      <c r="GMP15" s="188"/>
      <c r="GMQ15" s="188"/>
      <c r="GMR15" s="188"/>
      <c r="GMS15" s="188"/>
      <c r="GMT15" s="188"/>
      <c r="GMU15" s="188"/>
      <c r="GMV15" s="188"/>
      <c r="GMW15" s="188"/>
      <c r="GMX15" s="188"/>
      <c r="GMY15" s="188"/>
      <c r="GMZ15" s="188"/>
      <c r="GNA15" s="188"/>
      <c r="GNB15" s="188"/>
      <c r="GNC15" s="188"/>
      <c r="GND15" s="188"/>
      <c r="GNE15" s="188"/>
      <c r="GNF15" s="188"/>
      <c r="GNG15" s="188"/>
      <c r="GNH15" s="188"/>
      <c r="GNI15" s="188"/>
      <c r="GNJ15" s="188"/>
      <c r="GNK15" s="188"/>
      <c r="GNL15" s="188"/>
      <c r="GNM15" s="188"/>
      <c r="GNN15" s="188"/>
      <c r="GNO15" s="188"/>
      <c r="GNP15" s="188"/>
      <c r="GNQ15" s="188"/>
      <c r="GNR15" s="188"/>
      <c r="GNS15" s="188"/>
      <c r="GNT15" s="188"/>
      <c r="GNU15" s="188"/>
      <c r="GNV15" s="188"/>
      <c r="GNW15" s="188"/>
      <c r="GNX15" s="188"/>
      <c r="GNY15" s="188"/>
      <c r="GNZ15" s="188"/>
      <c r="GOA15" s="188"/>
      <c r="GOB15" s="188"/>
      <c r="GOC15" s="188"/>
      <c r="GOD15" s="188"/>
      <c r="GOE15" s="188"/>
      <c r="GOF15" s="188"/>
      <c r="GOG15" s="188"/>
      <c r="GOH15" s="188"/>
      <c r="GOI15" s="188"/>
      <c r="GOJ15" s="188"/>
      <c r="GOK15" s="188"/>
      <c r="GOL15" s="188"/>
      <c r="GOM15" s="188"/>
      <c r="GON15" s="188"/>
      <c r="GOO15" s="188"/>
      <c r="GOP15" s="188"/>
      <c r="GOQ15" s="188"/>
      <c r="GOR15" s="188"/>
      <c r="GOS15" s="188"/>
      <c r="GOT15" s="188"/>
      <c r="GOU15" s="188"/>
      <c r="GOV15" s="188"/>
      <c r="GOW15" s="188"/>
      <c r="GOX15" s="188"/>
      <c r="GOY15" s="188"/>
      <c r="GOZ15" s="188"/>
      <c r="GPA15" s="188"/>
      <c r="GPB15" s="188"/>
      <c r="GPC15" s="188"/>
      <c r="GPD15" s="188"/>
      <c r="GPE15" s="188"/>
      <c r="GPF15" s="188"/>
      <c r="GPG15" s="188"/>
      <c r="GPH15" s="188"/>
      <c r="GPI15" s="188"/>
      <c r="GPJ15" s="188"/>
      <c r="GPK15" s="188"/>
      <c r="GPL15" s="188"/>
      <c r="GPM15" s="188"/>
      <c r="GPN15" s="188"/>
      <c r="GPO15" s="188"/>
      <c r="GPP15" s="188"/>
      <c r="GPQ15" s="188"/>
      <c r="GPR15" s="188"/>
      <c r="GPS15" s="188"/>
      <c r="GPT15" s="188"/>
      <c r="GPU15" s="188"/>
      <c r="GPV15" s="188"/>
      <c r="GPW15" s="188"/>
      <c r="GPX15" s="188"/>
      <c r="GPY15" s="188"/>
      <c r="GPZ15" s="188"/>
      <c r="GQA15" s="188"/>
      <c r="GQB15" s="188"/>
      <c r="GQC15" s="188"/>
      <c r="GQD15" s="188"/>
      <c r="GQE15" s="188"/>
      <c r="GQF15" s="188"/>
      <c r="GQG15" s="188"/>
      <c r="GQH15" s="188"/>
      <c r="GQI15" s="188"/>
      <c r="GQJ15" s="188"/>
      <c r="GQK15" s="188"/>
      <c r="GQL15" s="188"/>
      <c r="GQM15" s="188"/>
      <c r="GQN15" s="188"/>
      <c r="GQO15" s="188"/>
      <c r="GQP15" s="188"/>
      <c r="GQQ15" s="188"/>
      <c r="GQR15" s="188"/>
      <c r="GQS15" s="188"/>
      <c r="GQT15" s="188"/>
      <c r="GQU15" s="188"/>
      <c r="GQV15" s="188"/>
      <c r="GQW15" s="188"/>
      <c r="GQX15" s="188"/>
      <c r="GQY15" s="188"/>
      <c r="GQZ15" s="188"/>
      <c r="GRA15" s="188"/>
      <c r="GRB15" s="188"/>
      <c r="GRC15" s="188"/>
      <c r="GRD15" s="188"/>
      <c r="GRE15" s="188"/>
      <c r="GRF15" s="188"/>
      <c r="GRG15" s="188"/>
      <c r="GRH15" s="188"/>
      <c r="GRI15" s="188"/>
      <c r="GRJ15" s="188"/>
      <c r="GRK15" s="188"/>
      <c r="GRL15" s="188"/>
      <c r="GRM15" s="188"/>
      <c r="GRN15" s="188"/>
      <c r="GRO15" s="188"/>
      <c r="GRP15" s="188"/>
      <c r="GRQ15" s="188"/>
      <c r="GRR15" s="188"/>
      <c r="GRS15" s="188"/>
      <c r="GRT15" s="188"/>
      <c r="GRU15" s="188"/>
      <c r="GRV15" s="188"/>
      <c r="GRW15" s="188"/>
      <c r="GRX15" s="188"/>
      <c r="GRY15" s="188"/>
      <c r="GRZ15" s="188"/>
      <c r="GSA15" s="188"/>
      <c r="GSB15" s="188"/>
      <c r="GSC15" s="188"/>
      <c r="GSD15" s="188"/>
      <c r="GSE15" s="188"/>
      <c r="GSF15" s="188"/>
      <c r="GSG15" s="188"/>
      <c r="GSH15" s="188"/>
      <c r="GSI15" s="188"/>
      <c r="GSJ15" s="188"/>
      <c r="GSK15" s="188"/>
      <c r="GSL15" s="188"/>
      <c r="GSM15" s="188"/>
      <c r="GSN15" s="188"/>
      <c r="GSO15" s="188"/>
      <c r="GSP15" s="188"/>
      <c r="GSQ15" s="188"/>
      <c r="GSR15" s="188"/>
      <c r="GSS15" s="188"/>
      <c r="GST15" s="188"/>
      <c r="GSU15" s="188"/>
      <c r="GSV15" s="188"/>
      <c r="GSW15" s="188"/>
      <c r="GSX15" s="188"/>
      <c r="GSY15" s="188"/>
      <c r="GSZ15" s="188"/>
      <c r="GTA15" s="188"/>
      <c r="GTB15" s="188"/>
      <c r="GTC15" s="188"/>
      <c r="GTD15" s="188"/>
      <c r="GTE15" s="188"/>
      <c r="GTF15" s="188"/>
      <c r="GTG15" s="188"/>
      <c r="GTH15" s="188"/>
      <c r="GTI15" s="188"/>
      <c r="GTJ15" s="188"/>
      <c r="GTK15" s="188"/>
      <c r="GTL15" s="188"/>
      <c r="GTM15" s="188"/>
      <c r="GTN15" s="188"/>
      <c r="GTO15" s="188"/>
      <c r="GTP15" s="188"/>
      <c r="GTQ15" s="188"/>
      <c r="GTR15" s="188"/>
      <c r="GTS15" s="188"/>
      <c r="GTT15" s="188"/>
      <c r="GTU15" s="188"/>
      <c r="GTV15" s="188"/>
      <c r="GTW15" s="188"/>
      <c r="GTX15" s="188"/>
      <c r="GTY15" s="188"/>
      <c r="GTZ15" s="188"/>
      <c r="GUA15" s="188"/>
      <c r="GUB15" s="188"/>
      <c r="GUC15" s="188"/>
      <c r="GUD15" s="188"/>
      <c r="GUE15" s="188"/>
      <c r="GUF15" s="188"/>
      <c r="GUG15" s="188"/>
      <c r="GUH15" s="188"/>
      <c r="GUI15" s="188"/>
      <c r="GUJ15" s="188"/>
      <c r="GUK15" s="188"/>
      <c r="GUL15" s="188"/>
      <c r="GUM15" s="188"/>
      <c r="GUN15" s="188"/>
      <c r="GUO15" s="188"/>
      <c r="GUP15" s="188"/>
      <c r="GUQ15" s="188"/>
      <c r="GUR15" s="188"/>
      <c r="GUS15" s="188"/>
      <c r="GUT15" s="188"/>
      <c r="GUU15" s="188"/>
      <c r="GUV15" s="188"/>
      <c r="GUW15" s="188"/>
      <c r="GUX15" s="188"/>
      <c r="GUY15" s="188"/>
      <c r="GUZ15" s="188"/>
      <c r="GVA15" s="188"/>
      <c r="GVB15" s="188"/>
      <c r="GVC15" s="188"/>
      <c r="GVD15" s="188"/>
      <c r="GVE15" s="188"/>
      <c r="GVF15" s="188"/>
      <c r="GVG15" s="188"/>
      <c r="GVH15" s="188"/>
      <c r="GVI15" s="188"/>
      <c r="GVJ15" s="188"/>
      <c r="GVK15" s="188"/>
      <c r="GVL15" s="188"/>
      <c r="GVM15" s="188"/>
      <c r="GVN15" s="188"/>
      <c r="GVO15" s="188"/>
      <c r="GVP15" s="188"/>
      <c r="GVQ15" s="188"/>
      <c r="GVR15" s="188"/>
      <c r="GVS15" s="188"/>
      <c r="GVT15" s="188"/>
      <c r="GVU15" s="188"/>
      <c r="GVV15" s="188"/>
      <c r="GVW15" s="188"/>
      <c r="GVX15" s="188"/>
      <c r="GVY15" s="188"/>
      <c r="GVZ15" s="188"/>
      <c r="GWA15" s="188"/>
      <c r="GWB15" s="188"/>
      <c r="GWC15" s="188"/>
      <c r="GWD15" s="188"/>
      <c r="GWE15" s="188"/>
      <c r="GWF15" s="188"/>
      <c r="GWG15" s="188"/>
      <c r="GWH15" s="188"/>
      <c r="GWI15" s="188"/>
      <c r="GWJ15" s="188"/>
      <c r="GWK15" s="188"/>
      <c r="GWL15" s="188"/>
      <c r="GWM15" s="188"/>
      <c r="GWN15" s="188"/>
      <c r="GWO15" s="188"/>
      <c r="GWP15" s="188"/>
      <c r="GWQ15" s="188"/>
      <c r="GWR15" s="188"/>
      <c r="GWS15" s="188"/>
      <c r="GWT15" s="188"/>
      <c r="GWU15" s="188"/>
      <c r="GWV15" s="188"/>
      <c r="GWW15" s="188"/>
      <c r="GWX15" s="188"/>
      <c r="GWY15" s="188"/>
      <c r="GWZ15" s="188"/>
      <c r="GXA15" s="188"/>
      <c r="GXB15" s="188"/>
      <c r="GXC15" s="188"/>
      <c r="GXD15" s="188"/>
      <c r="GXE15" s="188"/>
      <c r="GXF15" s="188"/>
      <c r="GXG15" s="188"/>
      <c r="GXH15" s="188"/>
      <c r="GXI15" s="188"/>
      <c r="GXJ15" s="188"/>
      <c r="GXK15" s="188"/>
      <c r="GXL15" s="188"/>
      <c r="GXM15" s="188"/>
      <c r="GXN15" s="188"/>
      <c r="GXO15" s="188"/>
      <c r="GXP15" s="188"/>
      <c r="GXQ15" s="188"/>
      <c r="GXR15" s="188"/>
      <c r="GXS15" s="188"/>
      <c r="GXT15" s="188"/>
      <c r="GXU15" s="188"/>
      <c r="GXV15" s="188"/>
      <c r="GXW15" s="188"/>
      <c r="GXX15" s="188"/>
      <c r="GXY15" s="188"/>
      <c r="GXZ15" s="188"/>
      <c r="GYA15" s="188"/>
      <c r="GYB15" s="188"/>
      <c r="GYC15" s="188"/>
      <c r="GYD15" s="188"/>
      <c r="GYE15" s="188"/>
      <c r="GYF15" s="188"/>
      <c r="GYG15" s="188"/>
      <c r="GYH15" s="188"/>
      <c r="GYI15" s="188"/>
      <c r="GYJ15" s="188"/>
      <c r="GYK15" s="188"/>
      <c r="GYL15" s="188"/>
      <c r="GYM15" s="188"/>
      <c r="GYN15" s="188"/>
      <c r="GYO15" s="188"/>
      <c r="GYP15" s="188"/>
      <c r="GYQ15" s="188"/>
      <c r="GYR15" s="188"/>
      <c r="GYS15" s="188"/>
      <c r="GYT15" s="188"/>
      <c r="GYU15" s="188"/>
      <c r="GYV15" s="188"/>
      <c r="GYW15" s="188"/>
      <c r="GYX15" s="188"/>
      <c r="GYY15" s="188"/>
      <c r="GYZ15" s="188"/>
      <c r="GZA15" s="188"/>
      <c r="GZB15" s="188"/>
      <c r="GZC15" s="188"/>
      <c r="GZD15" s="188"/>
      <c r="GZE15" s="188"/>
      <c r="GZF15" s="188"/>
      <c r="GZG15" s="188"/>
      <c r="GZH15" s="188"/>
      <c r="GZI15" s="188"/>
      <c r="GZJ15" s="188"/>
      <c r="GZK15" s="188"/>
      <c r="GZL15" s="188"/>
      <c r="GZM15" s="188"/>
      <c r="GZN15" s="188"/>
      <c r="GZO15" s="188"/>
      <c r="GZP15" s="188"/>
      <c r="GZQ15" s="188"/>
      <c r="GZR15" s="188"/>
      <c r="GZS15" s="188"/>
      <c r="GZT15" s="188"/>
      <c r="GZU15" s="188"/>
      <c r="GZV15" s="188"/>
      <c r="GZW15" s="188"/>
      <c r="GZX15" s="188"/>
      <c r="GZY15" s="188"/>
      <c r="GZZ15" s="188"/>
      <c r="HAA15" s="188"/>
      <c r="HAB15" s="188"/>
      <c r="HAC15" s="188"/>
      <c r="HAD15" s="188"/>
      <c r="HAE15" s="188"/>
      <c r="HAF15" s="188"/>
      <c r="HAG15" s="188"/>
      <c r="HAH15" s="188"/>
      <c r="HAI15" s="188"/>
      <c r="HAJ15" s="188"/>
      <c r="HAK15" s="188"/>
      <c r="HAL15" s="188"/>
      <c r="HAM15" s="188"/>
      <c r="HAN15" s="188"/>
      <c r="HAO15" s="188"/>
      <c r="HAP15" s="188"/>
      <c r="HAQ15" s="188"/>
      <c r="HAR15" s="188"/>
      <c r="HAS15" s="188"/>
      <c r="HAT15" s="188"/>
      <c r="HAU15" s="188"/>
      <c r="HAV15" s="188"/>
      <c r="HAW15" s="188"/>
      <c r="HAX15" s="188"/>
      <c r="HAY15" s="188"/>
      <c r="HAZ15" s="188"/>
      <c r="HBA15" s="188"/>
      <c r="HBB15" s="188"/>
      <c r="HBC15" s="188"/>
      <c r="HBD15" s="188"/>
      <c r="HBE15" s="188"/>
      <c r="HBF15" s="188"/>
      <c r="HBG15" s="188"/>
      <c r="HBH15" s="188"/>
      <c r="HBI15" s="188"/>
      <c r="HBJ15" s="188"/>
      <c r="HBK15" s="188"/>
      <c r="HBL15" s="188"/>
      <c r="HBM15" s="188"/>
      <c r="HBN15" s="188"/>
      <c r="HBO15" s="188"/>
      <c r="HBP15" s="188"/>
      <c r="HBQ15" s="188"/>
      <c r="HBR15" s="188"/>
      <c r="HBS15" s="188"/>
      <c r="HBT15" s="188"/>
      <c r="HBU15" s="188"/>
      <c r="HBV15" s="188"/>
      <c r="HBW15" s="188"/>
      <c r="HBX15" s="188"/>
      <c r="HBY15" s="188"/>
      <c r="HBZ15" s="188"/>
      <c r="HCA15" s="188"/>
      <c r="HCB15" s="188"/>
      <c r="HCC15" s="188"/>
      <c r="HCD15" s="188"/>
      <c r="HCE15" s="188"/>
      <c r="HCF15" s="188"/>
      <c r="HCG15" s="188"/>
      <c r="HCH15" s="188"/>
      <c r="HCI15" s="188"/>
      <c r="HCJ15" s="188"/>
      <c r="HCK15" s="188"/>
      <c r="HCL15" s="188"/>
      <c r="HCM15" s="188"/>
      <c r="HCN15" s="188"/>
      <c r="HCO15" s="188"/>
      <c r="HCP15" s="188"/>
      <c r="HCQ15" s="188"/>
      <c r="HCR15" s="188"/>
      <c r="HCS15" s="188"/>
      <c r="HCT15" s="188"/>
      <c r="HCU15" s="188"/>
      <c r="HCV15" s="188"/>
      <c r="HCW15" s="188"/>
      <c r="HCX15" s="188"/>
      <c r="HCY15" s="188"/>
      <c r="HCZ15" s="188"/>
      <c r="HDA15" s="188"/>
      <c r="HDB15" s="188"/>
      <c r="HDC15" s="188"/>
      <c r="HDD15" s="188"/>
      <c r="HDE15" s="188"/>
      <c r="HDF15" s="188"/>
      <c r="HDG15" s="188"/>
      <c r="HDH15" s="188"/>
      <c r="HDI15" s="188"/>
      <c r="HDJ15" s="188"/>
      <c r="HDK15" s="188"/>
      <c r="HDL15" s="188"/>
      <c r="HDM15" s="188"/>
      <c r="HDN15" s="188"/>
      <c r="HDO15" s="188"/>
      <c r="HDP15" s="188"/>
      <c r="HDQ15" s="188"/>
      <c r="HDR15" s="188"/>
      <c r="HDS15" s="188"/>
      <c r="HDT15" s="188"/>
      <c r="HDU15" s="188"/>
      <c r="HDV15" s="188"/>
      <c r="HDW15" s="188"/>
      <c r="HDX15" s="188"/>
      <c r="HDY15" s="188"/>
      <c r="HDZ15" s="188"/>
      <c r="HEA15" s="188"/>
      <c r="HEB15" s="188"/>
      <c r="HEC15" s="188"/>
      <c r="HED15" s="188"/>
      <c r="HEE15" s="188"/>
      <c r="HEF15" s="188"/>
      <c r="HEG15" s="188"/>
      <c r="HEH15" s="188"/>
      <c r="HEI15" s="188"/>
      <c r="HEJ15" s="188"/>
      <c r="HEK15" s="188"/>
      <c r="HEL15" s="188"/>
      <c r="HEM15" s="188"/>
      <c r="HEN15" s="188"/>
      <c r="HEO15" s="188"/>
      <c r="HEP15" s="188"/>
      <c r="HEQ15" s="188"/>
      <c r="HER15" s="188"/>
      <c r="HES15" s="188"/>
      <c r="HET15" s="188"/>
      <c r="HEU15" s="188"/>
      <c r="HEV15" s="188"/>
      <c r="HEW15" s="188"/>
      <c r="HEX15" s="188"/>
      <c r="HEY15" s="188"/>
      <c r="HEZ15" s="188"/>
      <c r="HFA15" s="188"/>
      <c r="HFB15" s="188"/>
      <c r="HFC15" s="188"/>
      <c r="HFD15" s="188"/>
      <c r="HFE15" s="188"/>
      <c r="HFF15" s="188"/>
      <c r="HFG15" s="188"/>
      <c r="HFH15" s="188"/>
      <c r="HFI15" s="188"/>
      <c r="HFJ15" s="188"/>
      <c r="HFK15" s="188"/>
      <c r="HFL15" s="188"/>
      <c r="HFM15" s="188"/>
      <c r="HFN15" s="188"/>
      <c r="HFO15" s="188"/>
      <c r="HFP15" s="188"/>
      <c r="HFQ15" s="188"/>
      <c r="HFR15" s="188"/>
      <c r="HFS15" s="188"/>
      <c r="HFT15" s="188"/>
      <c r="HFU15" s="188"/>
      <c r="HFV15" s="188"/>
      <c r="HFW15" s="188"/>
      <c r="HFX15" s="188"/>
      <c r="HFY15" s="188"/>
      <c r="HFZ15" s="188"/>
      <c r="HGA15" s="188"/>
      <c r="HGB15" s="188"/>
      <c r="HGC15" s="188"/>
      <c r="HGD15" s="188"/>
      <c r="HGE15" s="188"/>
      <c r="HGF15" s="188"/>
      <c r="HGG15" s="188"/>
      <c r="HGH15" s="188"/>
      <c r="HGI15" s="188"/>
      <c r="HGJ15" s="188"/>
      <c r="HGK15" s="188"/>
      <c r="HGL15" s="188"/>
      <c r="HGM15" s="188"/>
      <c r="HGN15" s="188"/>
      <c r="HGO15" s="188"/>
      <c r="HGP15" s="188"/>
      <c r="HGQ15" s="188"/>
      <c r="HGR15" s="188"/>
      <c r="HGS15" s="188"/>
      <c r="HGT15" s="188"/>
      <c r="HGU15" s="188"/>
      <c r="HGV15" s="188"/>
      <c r="HGW15" s="188"/>
      <c r="HGX15" s="188"/>
      <c r="HGY15" s="188"/>
      <c r="HGZ15" s="188"/>
      <c r="HHA15" s="188"/>
      <c r="HHB15" s="188"/>
      <c r="HHC15" s="188"/>
      <c r="HHD15" s="188"/>
      <c r="HHE15" s="188"/>
      <c r="HHF15" s="188"/>
      <c r="HHG15" s="188"/>
      <c r="HHH15" s="188"/>
      <c r="HHI15" s="188"/>
      <c r="HHJ15" s="188"/>
      <c r="HHK15" s="188"/>
      <c r="HHL15" s="188"/>
      <c r="HHM15" s="188"/>
      <c r="HHN15" s="188"/>
      <c r="HHO15" s="188"/>
      <c r="HHP15" s="188"/>
      <c r="HHQ15" s="188"/>
      <c r="HHR15" s="188"/>
      <c r="HHS15" s="188"/>
      <c r="HHT15" s="188"/>
      <c r="HHU15" s="188"/>
      <c r="HHV15" s="188"/>
      <c r="HHW15" s="188"/>
      <c r="HHX15" s="188"/>
      <c r="HHY15" s="188"/>
      <c r="HHZ15" s="188"/>
      <c r="HIA15" s="188"/>
      <c r="HIB15" s="188"/>
      <c r="HIC15" s="188"/>
      <c r="HID15" s="188"/>
      <c r="HIE15" s="188"/>
      <c r="HIF15" s="188"/>
      <c r="HIG15" s="188"/>
      <c r="HIH15" s="188"/>
      <c r="HII15" s="188"/>
      <c r="HIJ15" s="188"/>
      <c r="HIK15" s="188"/>
      <c r="HIL15" s="188"/>
      <c r="HIM15" s="188"/>
      <c r="HIN15" s="188"/>
      <c r="HIO15" s="188"/>
      <c r="HIP15" s="188"/>
      <c r="HIQ15" s="188"/>
      <c r="HIR15" s="188"/>
      <c r="HIS15" s="188"/>
      <c r="HIT15" s="188"/>
      <c r="HIU15" s="188"/>
      <c r="HIV15" s="188"/>
      <c r="HIW15" s="188"/>
      <c r="HIX15" s="188"/>
      <c r="HIY15" s="188"/>
      <c r="HIZ15" s="188"/>
      <c r="HJA15" s="188"/>
      <c r="HJB15" s="188"/>
      <c r="HJC15" s="188"/>
      <c r="HJD15" s="188"/>
      <c r="HJE15" s="188"/>
      <c r="HJF15" s="188"/>
      <c r="HJG15" s="188"/>
      <c r="HJH15" s="188"/>
      <c r="HJI15" s="188"/>
      <c r="HJJ15" s="188"/>
      <c r="HJK15" s="188"/>
      <c r="HJL15" s="188"/>
      <c r="HJM15" s="188"/>
      <c r="HJN15" s="188"/>
      <c r="HJO15" s="188"/>
      <c r="HJP15" s="188"/>
      <c r="HJQ15" s="188"/>
      <c r="HJR15" s="188"/>
      <c r="HJS15" s="188"/>
      <c r="HJT15" s="188"/>
      <c r="HJU15" s="188"/>
      <c r="HJV15" s="188"/>
      <c r="HJW15" s="188"/>
      <c r="HJX15" s="188"/>
      <c r="HJY15" s="188"/>
      <c r="HJZ15" s="188"/>
      <c r="HKA15" s="188"/>
      <c r="HKB15" s="188"/>
      <c r="HKC15" s="188"/>
      <c r="HKD15" s="188"/>
      <c r="HKE15" s="188"/>
      <c r="HKF15" s="188"/>
      <c r="HKG15" s="188"/>
      <c r="HKH15" s="188"/>
      <c r="HKI15" s="188"/>
      <c r="HKJ15" s="188"/>
      <c r="HKK15" s="188"/>
      <c r="HKL15" s="188"/>
      <c r="HKM15" s="188"/>
      <c r="HKN15" s="188"/>
      <c r="HKO15" s="188"/>
      <c r="HKP15" s="188"/>
      <c r="HKQ15" s="188"/>
      <c r="HKR15" s="188"/>
      <c r="HKS15" s="188"/>
      <c r="HKT15" s="188"/>
      <c r="HKU15" s="188"/>
      <c r="HKV15" s="188"/>
      <c r="HKW15" s="188"/>
      <c r="HKX15" s="188"/>
      <c r="HKY15" s="188"/>
      <c r="HKZ15" s="188"/>
      <c r="HLA15" s="188"/>
      <c r="HLB15" s="188"/>
      <c r="HLC15" s="188"/>
      <c r="HLD15" s="188"/>
      <c r="HLE15" s="188"/>
      <c r="HLF15" s="188"/>
      <c r="HLG15" s="188"/>
      <c r="HLH15" s="188"/>
      <c r="HLI15" s="188"/>
      <c r="HLJ15" s="188"/>
      <c r="HLK15" s="188"/>
      <c r="HLL15" s="188"/>
      <c r="HLM15" s="188"/>
      <c r="HLN15" s="188"/>
      <c r="HLO15" s="188"/>
      <c r="HLP15" s="188"/>
      <c r="HLQ15" s="188"/>
      <c r="HLR15" s="188"/>
      <c r="HLS15" s="188"/>
      <c r="HLT15" s="188"/>
      <c r="HLU15" s="188"/>
      <c r="HLV15" s="188"/>
      <c r="HLW15" s="188"/>
      <c r="HLX15" s="188"/>
      <c r="HLY15" s="188"/>
      <c r="HLZ15" s="188"/>
      <c r="HMA15" s="188"/>
      <c r="HMB15" s="188"/>
      <c r="HMC15" s="188"/>
      <c r="HMD15" s="188"/>
      <c r="HME15" s="188"/>
      <c r="HMF15" s="188"/>
      <c r="HMG15" s="188"/>
      <c r="HMH15" s="188"/>
      <c r="HMI15" s="188"/>
      <c r="HMJ15" s="188"/>
      <c r="HMK15" s="188"/>
      <c r="HML15" s="188"/>
      <c r="HMM15" s="188"/>
      <c r="HMN15" s="188"/>
      <c r="HMO15" s="188"/>
      <c r="HMP15" s="188"/>
      <c r="HMQ15" s="188"/>
      <c r="HMR15" s="188"/>
      <c r="HMS15" s="188"/>
      <c r="HMT15" s="188"/>
      <c r="HMU15" s="188"/>
      <c r="HMV15" s="188"/>
      <c r="HMW15" s="188"/>
      <c r="HMX15" s="188"/>
      <c r="HMY15" s="188"/>
      <c r="HMZ15" s="188"/>
      <c r="HNA15" s="188"/>
      <c r="HNB15" s="188"/>
      <c r="HNC15" s="188"/>
      <c r="HND15" s="188"/>
      <c r="HNE15" s="188"/>
      <c r="HNF15" s="188"/>
      <c r="HNG15" s="188"/>
      <c r="HNH15" s="188"/>
      <c r="HNI15" s="188"/>
      <c r="HNJ15" s="188"/>
      <c r="HNK15" s="188"/>
      <c r="HNL15" s="188"/>
      <c r="HNM15" s="188"/>
      <c r="HNN15" s="188"/>
      <c r="HNO15" s="188"/>
      <c r="HNP15" s="188"/>
      <c r="HNQ15" s="188"/>
      <c r="HNR15" s="188"/>
      <c r="HNS15" s="188"/>
      <c r="HNT15" s="188"/>
      <c r="HNU15" s="188"/>
      <c r="HNV15" s="188"/>
      <c r="HNW15" s="188"/>
      <c r="HNX15" s="188"/>
      <c r="HNY15" s="188"/>
      <c r="HNZ15" s="188"/>
      <c r="HOA15" s="188"/>
      <c r="HOB15" s="188"/>
      <c r="HOC15" s="188"/>
      <c r="HOD15" s="188"/>
      <c r="HOE15" s="188"/>
      <c r="HOF15" s="188"/>
      <c r="HOG15" s="188"/>
      <c r="HOH15" s="188"/>
      <c r="HOI15" s="188"/>
      <c r="HOJ15" s="188"/>
      <c r="HOK15" s="188"/>
      <c r="HOL15" s="188"/>
      <c r="HOM15" s="188"/>
      <c r="HON15" s="188"/>
      <c r="HOO15" s="188"/>
      <c r="HOP15" s="188"/>
      <c r="HOQ15" s="188"/>
      <c r="HOR15" s="188"/>
      <c r="HOS15" s="188"/>
      <c r="HOT15" s="188"/>
      <c r="HOU15" s="188"/>
      <c r="HOV15" s="188"/>
      <c r="HOW15" s="188"/>
      <c r="HOX15" s="188"/>
      <c r="HOY15" s="188"/>
      <c r="HOZ15" s="188"/>
      <c r="HPA15" s="188"/>
      <c r="HPB15" s="188"/>
      <c r="HPC15" s="188"/>
      <c r="HPD15" s="188"/>
      <c r="HPE15" s="188"/>
      <c r="HPF15" s="188"/>
      <c r="HPG15" s="188"/>
      <c r="HPH15" s="188"/>
      <c r="HPI15" s="188"/>
      <c r="HPJ15" s="188"/>
      <c r="HPK15" s="188"/>
      <c r="HPL15" s="188"/>
      <c r="HPM15" s="188"/>
      <c r="HPN15" s="188"/>
      <c r="HPO15" s="188"/>
      <c r="HPP15" s="188"/>
      <c r="HPQ15" s="188"/>
      <c r="HPR15" s="188"/>
      <c r="HPS15" s="188"/>
      <c r="HPT15" s="188"/>
      <c r="HPU15" s="188"/>
      <c r="HPV15" s="188"/>
      <c r="HPW15" s="188"/>
      <c r="HPX15" s="188"/>
      <c r="HPY15" s="188"/>
      <c r="HPZ15" s="188"/>
      <c r="HQA15" s="188"/>
      <c r="HQB15" s="188"/>
      <c r="HQC15" s="188"/>
      <c r="HQD15" s="188"/>
      <c r="HQE15" s="188"/>
      <c r="HQF15" s="188"/>
      <c r="HQG15" s="188"/>
      <c r="HQH15" s="188"/>
      <c r="HQI15" s="188"/>
      <c r="HQJ15" s="188"/>
      <c r="HQK15" s="188"/>
      <c r="HQL15" s="188"/>
      <c r="HQM15" s="188"/>
      <c r="HQN15" s="188"/>
      <c r="HQO15" s="188"/>
      <c r="HQP15" s="188"/>
      <c r="HQQ15" s="188"/>
      <c r="HQR15" s="188"/>
      <c r="HQS15" s="188"/>
      <c r="HQT15" s="188"/>
      <c r="HQU15" s="188"/>
      <c r="HQV15" s="188"/>
      <c r="HQW15" s="188"/>
      <c r="HQX15" s="188"/>
      <c r="HQY15" s="188"/>
      <c r="HQZ15" s="188"/>
      <c r="HRA15" s="188"/>
      <c r="HRB15" s="188"/>
      <c r="HRC15" s="188"/>
      <c r="HRD15" s="188"/>
      <c r="HRE15" s="188"/>
      <c r="HRF15" s="188"/>
      <c r="HRG15" s="188"/>
      <c r="HRH15" s="188"/>
      <c r="HRI15" s="188"/>
      <c r="HRJ15" s="188"/>
      <c r="HRK15" s="188"/>
      <c r="HRL15" s="188"/>
      <c r="HRM15" s="188"/>
      <c r="HRN15" s="188"/>
      <c r="HRO15" s="188"/>
      <c r="HRP15" s="188"/>
      <c r="HRQ15" s="188"/>
      <c r="HRR15" s="188"/>
      <c r="HRS15" s="188"/>
      <c r="HRT15" s="188"/>
      <c r="HRU15" s="188"/>
      <c r="HRV15" s="188"/>
      <c r="HRW15" s="188"/>
      <c r="HRX15" s="188"/>
      <c r="HRY15" s="188"/>
      <c r="HRZ15" s="188"/>
      <c r="HSA15" s="188"/>
      <c r="HSB15" s="188"/>
      <c r="HSC15" s="188"/>
      <c r="HSD15" s="188"/>
      <c r="HSE15" s="188"/>
      <c r="HSF15" s="188"/>
      <c r="HSG15" s="188"/>
      <c r="HSH15" s="188"/>
      <c r="HSI15" s="188"/>
      <c r="HSJ15" s="188"/>
      <c r="HSK15" s="188"/>
      <c r="HSL15" s="188"/>
      <c r="HSM15" s="188"/>
      <c r="HSN15" s="188"/>
      <c r="HSO15" s="188"/>
      <c r="HSP15" s="188"/>
      <c r="HSQ15" s="188"/>
      <c r="HSR15" s="188"/>
      <c r="HSS15" s="188"/>
      <c r="HST15" s="188"/>
      <c r="HSU15" s="188"/>
      <c r="HSV15" s="188"/>
      <c r="HSW15" s="188"/>
      <c r="HSX15" s="188"/>
      <c r="HSY15" s="188"/>
      <c r="HSZ15" s="188"/>
      <c r="HTA15" s="188"/>
      <c r="HTB15" s="188"/>
      <c r="HTC15" s="188"/>
      <c r="HTD15" s="188"/>
      <c r="HTE15" s="188"/>
      <c r="HTF15" s="188"/>
      <c r="HTG15" s="188"/>
      <c r="HTH15" s="188"/>
      <c r="HTI15" s="188"/>
      <c r="HTJ15" s="188"/>
      <c r="HTK15" s="188"/>
      <c r="HTL15" s="188"/>
      <c r="HTM15" s="188"/>
      <c r="HTN15" s="188"/>
      <c r="HTO15" s="188"/>
      <c r="HTP15" s="188"/>
      <c r="HTQ15" s="188"/>
      <c r="HTR15" s="188"/>
      <c r="HTS15" s="188"/>
      <c r="HTT15" s="188"/>
      <c r="HTU15" s="188"/>
      <c r="HTV15" s="188"/>
      <c r="HTW15" s="188"/>
      <c r="HTX15" s="188"/>
      <c r="HTY15" s="188"/>
      <c r="HTZ15" s="188"/>
      <c r="HUA15" s="188"/>
      <c r="HUB15" s="188"/>
      <c r="HUC15" s="188"/>
      <c r="HUD15" s="188"/>
      <c r="HUE15" s="188"/>
      <c r="HUF15" s="188"/>
      <c r="HUG15" s="188"/>
      <c r="HUH15" s="188"/>
      <c r="HUI15" s="188"/>
      <c r="HUJ15" s="188"/>
      <c r="HUK15" s="188"/>
      <c r="HUL15" s="188"/>
      <c r="HUM15" s="188"/>
      <c r="HUN15" s="188"/>
      <c r="HUO15" s="188"/>
      <c r="HUP15" s="188"/>
      <c r="HUQ15" s="188"/>
      <c r="HUR15" s="188"/>
      <c r="HUS15" s="188"/>
      <c r="HUT15" s="188"/>
      <c r="HUU15" s="188"/>
      <c r="HUV15" s="188"/>
      <c r="HUW15" s="188"/>
      <c r="HUX15" s="188"/>
      <c r="HUY15" s="188"/>
      <c r="HUZ15" s="188"/>
      <c r="HVA15" s="188"/>
      <c r="HVB15" s="188"/>
      <c r="HVC15" s="188"/>
      <c r="HVD15" s="188"/>
      <c r="HVE15" s="188"/>
      <c r="HVF15" s="188"/>
      <c r="HVG15" s="188"/>
      <c r="HVH15" s="188"/>
      <c r="HVI15" s="188"/>
      <c r="HVJ15" s="188"/>
      <c r="HVK15" s="188"/>
      <c r="HVL15" s="188"/>
      <c r="HVM15" s="188"/>
      <c r="HVN15" s="188"/>
      <c r="HVO15" s="188"/>
      <c r="HVP15" s="188"/>
      <c r="HVQ15" s="188"/>
      <c r="HVR15" s="188"/>
      <c r="HVS15" s="188"/>
      <c r="HVT15" s="188"/>
      <c r="HVU15" s="188"/>
      <c r="HVV15" s="188"/>
      <c r="HVW15" s="188"/>
      <c r="HVX15" s="188"/>
      <c r="HVY15" s="188"/>
      <c r="HVZ15" s="188"/>
      <c r="HWA15" s="188"/>
      <c r="HWB15" s="188"/>
      <c r="HWC15" s="188"/>
      <c r="HWD15" s="188"/>
      <c r="HWE15" s="188"/>
      <c r="HWF15" s="188"/>
      <c r="HWG15" s="188"/>
      <c r="HWH15" s="188"/>
      <c r="HWI15" s="188"/>
      <c r="HWJ15" s="188"/>
      <c r="HWK15" s="188"/>
      <c r="HWL15" s="188"/>
      <c r="HWM15" s="188"/>
      <c r="HWN15" s="188"/>
      <c r="HWO15" s="188"/>
      <c r="HWP15" s="188"/>
      <c r="HWQ15" s="188"/>
      <c r="HWR15" s="188"/>
      <c r="HWS15" s="188"/>
      <c r="HWT15" s="188"/>
      <c r="HWU15" s="188"/>
      <c r="HWV15" s="188"/>
      <c r="HWW15" s="188"/>
      <c r="HWX15" s="188"/>
      <c r="HWY15" s="188"/>
      <c r="HWZ15" s="188"/>
      <c r="HXA15" s="188"/>
      <c r="HXB15" s="188"/>
      <c r="HXC15" s="188"/>
      <c r="HXD15" s="188"/>
      <c r="HXE15" s="188"/>
      <c r="HXF15" s="188"/>
      <c r="HXG15" s="188"/>
      <c r="HXH15" s="188"/>
      <c r="HXI15" s="188"/>
      <c r="HXJ15" s="188"/>
      <c r="HXK15" s="188"/>
      <c r="HXL15" s="188"/>
      <c r="HXM15" s="188"/>
      <c r="HXN15" s="188"/>
      <c r="HXO15" s="188"/>
      <c r="HXP15" s="188"/>
      <c r="HXQ15" s="188"/>
      <c r="HXR15" s="188"/>
      <c r="HXS15" s="188"/>
      <c r="HXT15" s="188"/>
      <c r="HXU15" s="188"/>
      <c r="HXV15" s="188"/>
      <c r="HXW15" s="188"/>
      <c r="HXX15" s="188"/>
      <c r="HXY15" s="188"/>
      <c r="HXZ15" s="188"/>
      <c r="HYA15" s="188"/>
      <c r="HYB15" s="188"/>
      <c r="HYC15" s="188"/>
      <c r="HYD15" s="188"/>
      <c r="HYE15" s="188"/>
      <c r="HYF15" s="188"/>
      <c r="HYG15" s="188"/>
      <c r="HYH15" s="188"/>
      <c r="HYI15" s="188"/>
      <c r="HYJ15" s="188"/>
      <c r="HYK15" s="188"/>
      <c r="HYL15" s="188"/>
      <c r="HYM15" s="188"/>
      <c r="HYN15" s="188"/>
      <c r="HYO15" s="188"/>
      <c r="HYP15" s="188"/>
      <c r="HYQ15" s="188"/>
      <c r="HYR15" s="188"/>
      <c r="HYS15" s="188"/>
      <c r="HYT15" s="188"/>
      <c r="HYU15" s="188"/>
      <c r="HYV15" s="188"/>
      <c r="HYW15" s="188"/>
      <c r="HYX15" s="188"/>
      <c r="HYY15" s="188"/>
      <c r="HYZ15" s="188"/>
      <c r="HZA15" s="188"/>
      <c r="HZB15" s="188"/>
      <c r="HZC15" s="188"/>
      <c r="HZD15" s="188"/>
      <c r="HZE15" s="188"/>
      <c r="HZF15" s="188"/>
      <c r="HZG15" s="188"/>
      <c r="HZH15" s="188"/>
      <c r="HZI15" s="188"/>
      <c r="HZJ15" s="188"/>
      <c r="HZK15" s="188"/>
      <c r="HZL15" s="188"/>
      <c r="HZM15" s="188"/>
      <c r="HZN15" s="188"/>
      <c r="HZO15" s="188"/>
      <c r="HZP15" s="188"/>
      <c r="HZQ15" s="188"/>
      <c r="HZR15" s="188"/>
      <c r="HZS15" s="188"/>
      <c r="HZT15" s="188"/>
      <c r="HZU15" s="188"/>
      <c r="HZV15" s="188"/>
      <c r="HZW15" s="188"/>
      <c r="HZX15" s="188"/>
      <c r="HZY15" s="188"/>
      <c r="HZZ15" s="188"/>
      <c r="IAA15" s="188"/>
      <c r="IAB15" s="188"/>
      <c r="IAC15" s="188"/>
      <c r="IAD15" s="188"/>
      <c r="IAE15" s="188"/>
      <c r="IAF15" s="188"/>
      <c r="IAG15" s="188"/>
      <c r="IAH15" s="188"/>
      <c r="IAI15" s="188"/>
      <c r="IAJ15" s="188"/>
      <c r="IAK15" s="188"/>
      <c r="IAL15" s="188"/>
      <c r="IAM15" s="188"/>
      <c r="IAN15" s="188"/>
      <c r="IAO15" s="188"/>
      <c r="IAP15" s="188"/>
      <c r="IAQ15" s="188"/>
      <c r="IAR15" s="188"/>
      <c r="IAS15" s="188"/>
      <c r="IAT15" s="188"/>
      <c r="IAU15" s="188"/>
      <c r="IAV15" s="188"/>
      <c r="IAW15" s="188"/>
      <c r="IAX15" s="188"/>
      <c r="IAY15" s="188"/>
      <c r="IAZ15" s="188"/>
      <c r="IBA15" s="188"/>
      <c r="IBB15" s="188"/>
      <c r="IBC15" s="188"/>
      <c r="IBD15" s="188"/>
      <c r="IBE15" s="188"/>
      <c r="IBF15" s="188"/>
      <c r="IBG15" s="188"/>
      <c r="IBH15" s="188"/>
      <c r="IBI15" s="188"/>
      <c r="IBJ15" s="188"/>
      <c r="IBK15" s="188"/>
      <c r="IBL15" s="188"/>
      <c r="IBM15" s="188"/>
      <c r="IBN15" s="188"/>
      <c r="IBO15" s="188"/>
      <c r="IBP15" s="188"/>
      <c r="IBQ15" s="188"/>
      <c r="IBR15" s="188"/>
      <c r="IBS15" s="188"/>
      <c r="IBT15" s="188"/>
      <c r="IBU15" s="188"/>
      <c r="IBV15" s="188"/>
      <c r="IBW15" s="188"/>
      <c r="IBX15" s="188"/>
      <c r="IBY15" s="188"/>
      <c r="IBZ15" s="188"/>
      <c r="ICA15" s="188"/>
      <c r="ICB15" s="188"/>
      <c r="ICC15" s="188"/>
      <c r="ICD15" s="188"/>
      <c r="ICE15" s="188"/>
      <c r="ICF15" s="188"/>
      <c r="ICG15" s="188"/>
      <c r="ICH15" s="188"/>
      <c r="ICI15" s="188"/>
      <c r="ICJ15" s="188"/>
      <c r="ICK15" s="188"/>
      <c r="ICL15" s="188"/>
      <c r="ICM15" s="188"/>
      <c r="ICN15" s="188"/>
      <c r="ICO15" s="188"/>
      <c r="ICP15" s="188"/>
      <c r="ICQ15" s="188"/>
      <c r="ICR15" s="188"/>
      <c r="ICS15" s="188"/>
      <c r="ICT15" s="188"/>
      <c r="ICU15" s="188"/>
      <c r="ICV15" s="188"/>
      <c r="ICW15" s="188"/>
      <c r="ICX15" s="188"/>
      <c r="ICY15" s="188"/>
      <c r="ICZ15" s="188"/>
      <c r="IDA15" s="188"/>
      <c r="IDB15" s="188"/>
      <c r="IDC15" s="188"/>
      <c r="IDD15" s="188"/>
      <c r="IDE15" s="188"/>
      <c r="IDF15" s="188"/>
      <c r="IDG15" s="188"/>
      <c r="IDH15" s="188"/>
      <c r="IDI15" s="188"/>
      <c r="IDJ15" s="188"/>
      <c r="IDK15" s="188"/>
      <c r="IDL15" s="188"/>
      <c r="IDM15" s="188"/>
      <c r="IDN15" s="188"/>
      <c r="IDO15" s="188"/>
      <c r="IDP15" s="188"/>
      <c r="IDQ15" s="188"/>
      <c r="IDR15" s="188"/>
      <c r="IDS15" s="188"/>
      <c r="IDT15" s="188"/>
      <c r="IDU15" s="188"/>
      <c r="IDV15" s="188"/>
      <c r="IDW15" s="188"/>
      <c r="IDX15" s="188"/>
      <c r="IDY15" s="188"/>
      <c r="IDZ15" s="188"/>
      <c r="IEA15" s="188"/>
      <c r="IEB15" s="188"/>
      <c r="IEC15" s="188"/>
      <c r="IED15" s="188"/>
      <c r="IEE15" s="188"/>
      <c r="IEF15" s="188"/>
      <c r="IEG15" s="188"/>
      <c r="IEH15" s="188"/>
      <c r="IEI15" s="188"/>
      <c r="IEJ15" s="188"/>
      <c r="IEK15" s="188"/>
      <c r="IEL15" s="188"/>
      <c r="IEM15" s="188"/>
      <c r="IEN15" s="188"/>
      <c r="IEO15" s="188"/>
      <c r="IEP15" s="188"/>
      <c r="IEQ15" s="188"/>
      <c r="IER15" s="188"/>
      <c r="IES15" s="188"/>
      <c r="IET15" s="188"/>
      <c r="IEU15" s="188"/>
      <c r="IEV15" s="188"/>
      <c r="IEW15" s="188"/>
      <c r="IEX15" s="188"/>
      <c r="IEY15" s="188"/>
      <c r="IEZ15" s="188"/>
      <c r="IFA15" s="188"/>
      <c r="IFB15" s="188"/>
      <c r="IFC15" s="188"/>
      <c r="IFD15" s="188"/>
      <c r="IFE15" s="188"/>
      <c r="IFF15" s="188"/>
      <c r="IFG15" s="188"/>
      <c r="IFH15" s="188"/>
      <c r="IFI15" s="188"/>
      <c r="IFJ15" s="188"/>
      <c r="IFK15" s="188"/>
      <c r="IFL15" s="188"/>
      <c r="IFM15" s="188"/>
      <c r="IFN15" s="188"/>
      <c r="IFO15" s="188"/>
      <c r="IFP15" s="188"/>
      <c r="IFQ15" s="188"/>
      <c r="IFR15" s="188"/>
      <c r="IFS15" s="188"/>
      <c r="IFT15" s="188"/>
      <c r="IFU15" s="188"/>
      <c r="IFV15" s="188"/>
      <c r="IFW15" s="188"/>
      <c r="IFX15" s="188"/>
      <c r="IFY15" s="188"/>
      <c r="IFZ15" s="188"/>
      <c r="IGA15" s="188"/>
      <c r="IGB15" s="188"/>
      <c r="IGC15" s="188"/>
      <c r="IGD15" s="188"/>
      <c r="IGE15" s="188"/>
      <c r="IGF15" s="188"/>
      <c r="IGG15" s="188"/>
      <c r="IGH15" s="188"/>
      <c r="IGI15" s="188"/>
      <c r="IGJ15" s="188"/>
      <c r="IGK15" s="188"/>
      <c r="IGL15" s="188"/>
      <c r="IGM15" s="188"/>
      <c r="IGN15" s="188"/>
      <c r="IGO15" s="188"/>
      <c r="IGP15" s="188"/>
      <c r="IGQ15" s="188"/>
      <c r="IGR15" s="188"/>
      <c r="IGS15" s="188"/>
      <c r="IGT15" s="188"/>
      <c r="IGU15" s="188"/>
      <c r="IGV15" s="188"/>
      <c r="IGW15" s="188"/>
      <c r="IGX15" s="188"/>
      <c r="IGY15" s="188"/>
      <c r="IGZ15" s="188"/>
      <c r="IHA15" s="188"/>
      <c r="IHB15" s="188"/>
      <c r="IHC15" s="188"/>
      <c r="IHD15" s="188"/>
      <c r="IHE15" s="188"/>
      <c r="IHF15" s="188"/>
      <c r="IHG15" s="188"/>
      <c r="IHH15" s="188"/>
      <c r="IHI15" s="188"/>
      <c r="IHJ15" s="188"/>
      <c r="IHK15" s="188"/>
      <c r="IHL15" s="188"/>
      <c r="IHM15" s="188"/>
      <c r="IHN15" s="188"/>
      <c r="IHO15" s="188"/>
      <c r="IHP15" s="188"/>
      <c r="IHQ15" s="188"/>
      <c r="IHR15" s="188"/>
      <c r="IHS15" s="188"/>
      <c r="IHT15" s="188"/>
      <c r="IHU15" s="188"/>
      <c r="IHV15" s="188"/>
      <c r="IHW15" s="188"/>
      <c r="IHX15" s="188"/>
      <c r="IHY15" s="188"/>
      <c r="IHZ15" s="188"/>
      <c r="IIA15" s="188"/>
      <c r="IIB15" s="188"/>
      <c r="IIC15" s="188"/>
      <c r="IID15" s="188"/>
      <c r="IIE15" s="188"/>
      <c r="IIF15" s="188"/>
      <c r="IIG15" s="188"/>
      <c r="IIH15" s="188"/>
      <c r="III15" s="188"/>
      <c r="IIJ15" s="188"/>
      <c r="IIK15" s="188"/>
      <c r="IIL15" s="188"/>
      <c r="IIM15" s="188"/>
      <c r="IIN15" s="188"/>
      <c r="IIO15" s="188"/>
      <c r="IIP15" s="188"/>
      <c r="IIQ15" s="188"/>
      <c r="IIR15" s="188"/>
      <c r="IIS15" s="188"/>
      <c r="IIT15" s="188"/>
      <c r="IIU15" s="188"/>
      <c r="IIV15" s="188"/>
      <c r="IIW15" s="188"/>
      <c r="IIX15" s="188"/>
      <c r="IIY15" s="188"/>
      <c r="IIZ15" s="188"/>
      <c r="IJA15" s="188"/>
      <c r="IJB15" s="188"/>
      <c r="IJC15" s="188"/>
      <c r="IJD15" s="188"/>
      <c r="IJE15" s="188"/>
      <c r="IJF15" s="188"/>
      <c r="IJG15" s="188"/>
      <c r="IJH15" s="188"/>
      <c r="IJI15" s="188"/>
      <c r="IJJ15" s="188"/>
      <c r="IJK15" s="188"/>
      <c r="IJL15" s="188"/>
      <c r="IJM15" s="188"/>
      <c r="IJN15" s="188"/>
      <c r="IJO15" s="188"/>
      <c r="IJP15" s="188"/>
      <c r="IJQ15" s="188"/>
      <c r="IJR15" s="188"/>
      <c r="IJS15" s="188"/>
      <c r="IJT15" s="188"/>
      <c r="IJU15" s="188"/>
      <c r="IJV15" s="188"/>
      <c r="IJW15" s="188"/>
      <c r="IJX15" s="188"/>
      <c r="IJY15" s="188"/>
      <c r="IJZ15" s="188"/>
      <c r="IKA15" s="188"/>
      <c r="IKB15" s="188"/>
      <c r="IKC15" s="188"/>
      <c r="IKD15" s="188"/>
      <c r="IKE15" s="188"/>
      <c r="IKF15" s="188"/>
      <c r="IKG15" s="188"/>
      <c r="IKH15" s="188"/>
      <c r="IKI15" s="188"/>
      <c r="IKJ15" s="188"/>
      <c r="IKK15" s="188"/>
      <c r="IKL15" s="188"/>
      <c r="IKM15" s="188"/>
      <c r="IKN15" s="188"/>
      <c r="IKO15" s="188"/>
      <c r="IKP15" s="188"/>
      <c r="IKQ15" s="188"/>
      <c r="IKR15" s="188"/>
      <c r="IKS15" s="188"/>
      <c r="IKT15" s="188"/>
      <c r="IKU15" s="188"/>
      <c r="IKV15" s="188"/>
      <c r="IKW15" s="188"/>
      <c r="IKX15" s="188"/>
      <c r="IKY15" s="188"/>
      <c r="IKZ15" s="188"/>
      <c r="ILA15" s="188"/>
      <c r="ILB15" s="188"/>
      <c r="ILC15" s="188"/>
      <c r="ILD15" s="188"/>
      <c r="ILE15" s="188"/>
      <c r="ILF15" s="188"/>
      <c r="ILG15" s="188"/>
      <c r="ILH15" s="188"/>
      <c r="ILI15" s="188"/>
      <c r="ILJ15" s="188"/>
      <c r="ILK15" s="188"/>
      <c r="ILL15" s="188"/>
      <c r="ILM15" s="188"/>
      <c r="ILN15" s="188"/>
      <c r="ILO15" s="188"/>
      <c r="ILP15" s="188"/>
      <c r="ILQ15" s="188"/>
      <c r="ILR15" s="188"/>
      <c r="ILS15" s="188"/>
      <c r="ILT15" s="188"/>
      <c r="ILU15" s="188"/>
      <c r="ILV15" s="188"/>
      <c r="ILW15" s="188"/>
      <c r="ILX15" s="188"/>
      <c r="ILY15" s="188"/>
      <c r="ILZ15" s="188"/>
      <c r="IMA15" s="188"/>
      <c r="IMB15" s="188"/>
      <c r="IMC15" s="188"/>
      <c r="IMD15" s="188"/>
      <c r="IME15" s="188"/>
      <c r="IMF15" s="188"/>
      <c r="IMG15" s="188"/>
      <c r="IMH15" s="188"/>
      <c r="IMI15" s="188"/>
      <c r="IMJ15" s="188"/>
      <c r="IMK15" s="188"/>
      <c r="IML15" s="188"/>
      <c r="IMM15" s="188"/>
      <c r="IMN15" s="188"/>
      <c r="IMO15" s="188"/>
      <c r="IMP15" s="188"/>
      <c r="IMQ15" s="188"/>
      <c r="IMR15" s="188"/>
      <c r="IMS15" s="188"/>
      <c r="IMT15" s="188"/>
      <c r="IMU15" s="188"/>
      <c r="IMV15" s="188"/>
      <c r="IMW15" s="188"/>
      <c r="IMX15" s="188"/>
      <c r="IMY15" s="188"/>
      <c r="IMZ15" s="188"/>
      <c r="INA15" s="188"/>
      <c r="INB15" s="188"/>
      <c r="INC15" s="188"/>
      <c r="IND15" s="188"/>
      <c r="INE15" s="188"/>
      <c r="INF15" s="188"/>
      <c r="ING15" s="188"/>
      <c r="INH15" s="188"/>
      <c r="INI15" s="188"/>
      <c r="INJ15" s="188"/>
      <c r="INK15" s="188"/>
      <c r="INL15" s="188"/>
      <c r="INM15" s="188"/>
      <c r="INN15" s="188"/>
      <c r="INO15" s="188"/>
      <c r="INP15" s="188"/>
      <c r="INQ15" s="188"/>
      <c r="INR15" s="188"/>
      <c r="INS15" s="188"/>
      <c r="INT15" s="188"/>
      <c r="INU15" s="188"/>
      <c r="INV15" s="188"/>
      <c r="INW15" s="188"/>
      <c r="INX15" s="188"/>
      <c r="INY15" s="188"/>
      <c r="INZ15" s="188"/>
      <c r="IOA15" s="188"/>
      <c r="IOB15" s="188"/>
      <c r="IOC15" s="188"/>
      <c r="IOD15" s="188"/>
      <c r="IOE15" s="188"/>
      <c r="IOF15" s="188"/>
      <c r="IOG15" s="188"/>
      <c r="IOH15" s="188"/>
      <c r="IOI15" s="188"/>
      <c r="IOJ15" s="188"/>
      <c r="IOK15" s="188"/>
      <c r="IOL15" s="188"/>
      <c r="IOM15" s="188"/>
      <c r="ION15" s="188"/>
      <c r="IOO15" s="188"/>
      <c r="IOP15" s="188"/>
      <c r="IOQ15" s="188"/>
      <c r="IOR15" s="188"/>
      <c r="IOS15" s="188"/>
      <c r="IOT15" s="188"/>
      <c r="IOU15" s="188"/>
      <c r="IOV15" s="188"/>
      <c r="IOW15" s="188"/>
      <c r="IOX15" s="188"/>
      <c r="IOY15" s="188"/>
      <c r="IOZ15" s="188"/>
      <c r="IPA15" s="188"/>
      <c r="IPB15" s="188"/>
      <c r="IPC15" s="188"/>
      <c r="IPD15" s="188"/>
      <c r="IPE15" s="188"/>
      <c r="IPF15" s="188"/>
      <c r="IPG15" s="188"/>
      <c r="IPH15" s="188"/>
      <c r="IPI15" s="188"/>
      <c r="IPJ15" s="188"/>
      <c r="IPK15" s="188"/>
      <c r="IPL15" s="188"/>
      <c r="IPM15" s="188"/>
      <c r="IPN15" s="188"/>
      <c r="IPO15" s="188"/>
      <c r="IPP15" s="188"/>
      <c r="IPQ15" s="188"/>
      <c r="IPR15" s="188"/>
      <c r="IPS15" s="188"/>
      <c r="IPT15" s="188"/>
      <c r="IPU15" s="188"/>
      <c r="IPV15" s="188"/>
      <c r="IPW15" s="188"/>
      <c r="IPX15" s="188"/>
      <c r="IPY15" s="188"/>
      <c r="IPZ15" s="188"/>
      <c r="IQA15" s="188"/>
      <c r="IQB15" s="188"/>
      <c r="IQC15" s="188"/>
      <c r="IQD15" s="188"/>
      <c r="IQE15" s="188"/>
      <c r="IQF15" s="188"/>
      <c r="IQG15" s="188"/>
      <c r="IQH15" s="188"/>
      <c r="IQI15" s="188"/>
      <c r="IQJ15" s="188"/>
      <c r="IQK15" s="188"/>
      <c r="IQL15" s="188"/>
      <c r="IQM15" s="188"/>
      <c r="IQN15" s="188"/>
      <c r="IQO15" s="188"/>
      <c r="IQP15" s="188"/>
      <c r="IQQ15" s="188"/>
      <c r="IQR15" s="188"/>
      <c r="IQS15" s="188"/>
      <c r="IQT15" s="188"/>
      <c r="IQU15" s="188"/>
      <c r="IQV15" s="188"/>
      <c r="IQW15" s="188"/>
      <c r="IQX15" s="188"/>
      <c r="IQY15" s="188"/>
      <c r="IQZ15" s="188"/>
      <c r="IRA15" s="188"/>
      <c r="IRB15" s="188"/>
      <c r="IRC15" s="188"/>
      <c r="IRD15" s="188"/>
      <c r="IRE15" s="188"/>
      <c r="IRF15" s="188"/>
      <c r="IRG15" s="188"/>
      <c r="IRH15" s="188"/>
      <c r="IRI15" s="188"/>
      <c r="IRJ15" s="188"/>
      <c r="IRK15" s="188"/>
      <c r="IRL15" s="188"/>
      <c r="IRM15" s="188"/>
      <c r="IRN15" s="188"/>
      <c r="IRO15" s="188"/>
      <c r="IRP15" s="188"/>
      <c r="IRQ15" s="188"/>
      <c r="IRR15" s="188"/>
      <c r="IRS15" s="188"/>
      <c r="IRT15" s="188"/>
      <c r="IRU15" s="188"/>
      <c r="IRV15" s="188"/>
      <c r="IRW15" s="188"/>
      <c r="IRX15" s="188"/>
      <c r="IRY15" s="188"/>
      <c r="IRZ15" s="188"/>
      <c r="ISA15" s="188"/>
      <c r="ISB15" s="188"/>
      <c r="ISC15" s="188"/>
      <c r="ISD15" s="188"/>
      <c r="ISE15" s="188"/>
      <c r="ISF15" s="188"/>
      <c r="ISG15" s="188"/>
      <c r="ISH15" s="188"/>
      <c r="ISI15" s="188"/>
      <c r="ISJ15" s="188"/>
      <c r="ISK15" s="188"/>
      <c r="ISL15" s="188"/>
      <c r="ISM15" s="188"/>
      <c r="ISN15" s="188"/>
      <c r="ISO15" s="188"/>
      <c r="ISP15" s="188"/>
      <c r="ISQ15" s="188"/>
      <c r="ISR15" s="188"/>
      <c r="ISS15" s="188"/>
      <c r="IST15" s="188"/>
      <c r="ISU15" s="188"/>
      <c r="ISV15" s="188"/>
      <c r="ISW15" s="188"/>
      <c r="ISX15" s="188"/>
      <c r="ISY15" s="188"/>
      <c r="ISZ15" s="188"/>
      <c r="ITA15" s="188"/>
      <c r="ITB15" s="188"/>
      <c r="ITC15" s="188"/>
      <c r="ITD15" s="188"/>
      <c r="ITE15" s="188"/>
      <c r="ITF15" s="188"/>
      <c r="ITG15" s="188"/>
      <c r="ITH15" s="188"/>
      <c r="ITI15" s="188"/>
      <c r="ITJ15" s="188"/>
      <c r="ITK15" s="188"/>
      <c r="ITL15" s="188"/>
      <c r="ITM15" s="188"/>
      <c r="ITN15" s="188"/>
      <c r="ITO15" s="188"/>
      <c r="ITP15" s="188"/>
      <c r="ITQ15" s="188"/>
      <c r="ITR15" s="188"/>
      <c r="ITS15" s="188"/>
      <c r="ITT15" s="188"/>
      <c r="ITU15" s="188"/>
      <c r="ITV15" s="188"/>
      <c r="ITW15" s="188"/>
      <c r="ITX15" s="188"/>
      <c r="ITY15" s="188"/>
      <c r="ITZ15" s="188"/>
      <c r="IUA15" s="188"/>
      <c r="IUB15" s="188"/>
      <c r="IUC15" s="188"/>
      <c r="IUD15" s="188"/>
      <c r="IUE15" s="188"/>
      <c r="IUF15" s="188"/>
      <c r="IUG15" s="188"/>
      <c r="IUH15" s="188"/>
      <c r="IUI15" s="188"/>
      <c r="IUJ15" s="188"/>
      <c r="IUK15" s="188"/>
      <c r="IUL15" s="188"/>
      <c r="IUM15" s="188"/>
      <c r="IUN15" s="188"/>
      <c r="IUO15" s="188"/>
      <c r="IUP15" s="188"/>
      <c r="IUQ15" s="188"/>
      <c r="IUR15" s="188"/>
      <c r="IUS15" s="188"/>
      <c r="IUT15" s="188"/>
      <c r="IUU15" s="188"/>
      <c r="IUV15" s="188"/>
      <c r="IUW15" s="188"/>
      <c r="IUX15" s="188"/>
      <c r="IUY15" s="188"/>
      <c r="IUZ15" s="188"/>
      <c r="IVA15" s="188"/>
      <c r="IVB15" s="188"/>
      <c r="IVC15" s="188"/>
      <c r="IVD15" s="188"/>
      <c r="IVE15" s="188"/>
      <c r="IVF15" s="188"/>
      <c r="IVG15" s="188"/>
      <c r="IVH15" s="188"/>
      <c r="IVI15" s="188"/>
      <c r="IVJ15" s="188"/>
      <c r="IVK15" s="188"/>
      <c r="IVL15" s="188"/>
      <c r="IVM15" s="188"/>
      <c r="IVN15" s="188"/>
      <c r="IVO15" s="188"/>
      <c r="IVP15" s="188"/>
      <c r="IVQ15" s="188"/>
      <c r="IVR15" s="188"/>
      <c r="IVS15" s="188"/>
      <c r="IVT15" s="188"/>
      <c r="IVU15" s="188"/>
      <c r="IVV15" s="188"/>
      <c r="IVW15" s="188"/>
      <c r="IVX15" s="188"/>
      <c r="IVY15" s="188"/>
      <c r="IVZ15" s="188"/>
      <c r="IWA15" s="188"/>
      <c r="IWB15" s="188"/>
      <c r="IWC15" s="188"/>
      <c r="IWD15" s="188"/>
      <c r="IWE15" s="188"/>
      <c r="IWF15" s="188"/>
      <c r="IWG15" s="188"/>
      <c r="IWH15" s="188"/>
      <c r="IWI15" s="188"/>
      <c r="IWJ15" s="188"/>
      <c r="IWK15" s="188"/>
      <c r="IWL15" s="188"/>
      <c r="IWM15" s="188"/>
      <c r="IWN15" s="188"/>
      <c r="IWO15" s="188"/>
      <c r="IWP15" s="188"/>
      <c r="IWQ15" s="188"/>
      <c r="IWR15" s="188"/>
      <c r="IWS15" s="188"/>
      <c r="IWT15" s="188"/>
      <c r="IWU15" s="188"/>
      <c r="IWV15" s="188"/>
      <c r="IWW15" s="188"/>
      <c r="IWX15" s="188"/>
      <c r="IWY15" s="188"/>
      <c r="IWZ15" s="188"/>
      <c r="IXA15" s="188"/>
      <c r="IXB15" s="188"/>
      <c r="IXC15" s="188"/>
      <c r="IXD15" s="188"/>
      <c r="IXE15" s="188"/>
      <c r="IXF15" s="188"/>
      <c r="IXG15" s="188"/>
      <c r="IXH15" s="188"/>
      <c r="IXI15" s="188"/>
      <c r="IXJ15" s="188"/>
      <c r="IXK15" s="188"/>
      <c r="IXL15" s="188"/>
      <c r="IXM15" s="188"/>
      <c r="IXN15" s="188"/>
      <c r="IXO15" s="188"/>
      <c r="IXP15" s="188"/>
      <c r="IXQ15" s="188"/>
      <c r="IXR15" s="188"/>
      <c r="IXS15" s="188"/>
      <c r="IXT15" s="188"/>
      <c r="IXU15" s="188"/>
      <c r="IXV15" s="188"/>
      <c r="IXW15" s="188"/>
      <c r="IXX15" s="188"/>
      <c r="IXY15" s="188"/>
      <c r="IXZ15" s="188"/>
      <c r="IYA15" s="188"/>
      <c r="IYB15" s="188"/>
      <c r="IYC15" s="188"/>
      <c r="IYD15" s="188"/>
      <c r="IYE15" s="188"/>
      <c r="IYF15" s="188"/>
      <c r="IYG15" s="188"/>
      <c r="IYH15" s="188"/>
      <c r="IYI15" s="188"/>
      <c r="IYJ15" s="188"/>
      <c r="IYK15" s="188"/>
      <c r="IYL15" s="188"/>
      <c r="IYM15" s="188"/>
      <c r="IYN15" s="188"/>
      <c r="IYO15" s="188"/>
      <c r="IYP15" s="188"/>
      <c r="IYQ15" s="188"/>
      <c r="IYR15" s="188"/>
      <c r="IYS15" s="188"/>
      <c r="IYT15" s="188"/>
      <c r="IYU15" s="188"/>
      <c r="IYV15" s="188"/>
      <c r="IYW15" s="188"/>
      <c r="IYX15" s="188"/>
      <c r="IYY15" s="188"/>
      <c r="IYZ15" s="188"/>
      <c r="IZA15" s="188"/>
      <c r="IZB15" s="188"/>
      <c r="IZC15" s="188"/>
      <c r="IZD15" s="188"/>
      <c r="IZE15" s="188"/>
      <c r="IZF15" s="188"/>
      <c r="IZG15" s="188"/>
      <c r="IZH15" s="188"/>
      <c r="IZI15" s="188"/>
      <c r="IZJ15" s="188"/>
      <c r="IZK15" s="188"/>
      <c r="IZL15" s="188"/>
      <c r="IZM15" s="188"/>
      <c r="IZN15" s="188"/>
      <c r="IZO15" s="188"/>
      <c r="IZP15" s="188"/>
      <c r="IZQ15" s="188"/>
      <c r="IZR15" s="188"/>
      <c r="IZS15" s="188"/>
      <c r="IZT15" s="188"/>
      <c r="IZU15" s="188"/>
      <c r="IZV15" s="188"/>
      <c r="IZW15" s="188"/>
      <c r="IZX15" s="188"/>
      <c r="IZY15" s="188"/>
      <c r="IZZ15" s="188"/>
      <c r="JAA15" s="188"/>
      <c r="JAB15" s="188"/>
      <c r="JAC15" s="188"/>
      <c r="JAD15" s="188"/>
      <c r="JAE15" s="188"/>
      <c r="JAF15" s="188"/>
      <c r="JAG15" s="188"/>
      <c r="JAH15" s="188"/>
      <c r="JAI15" s="188"/>
      <c r="JAJ15" s="188"/>
      <c r="JAK15" s="188"/>
      <c r="JAL15" s="188"/>
      <c r="JAM15" s="188"/>
      <c r="JAN15" s="188"/>
      <c r="JAO15" s="188"/>
      <c r="JAP15" s="188"/>
      <c r="JAQ15" s="188"/>
      <c r="JAR15" s="188"/>
      <c r="JAS15" s="188"/>
      <c r="JAT15" s="188"/>
      <c r="JAU15" s="188"/>
      <c r="JAV15" s="188"/>
      <c r="JAW15" s="188"/>
      <c r="JAX15" s="188"/>
      <c r="JAY15" s="188"/>
      <c r="JAZ15" s="188"/>
      <c r="JBA15" s="188"/>
      <c r="JBB15" s="188"/>
      <c r="JBC15" s="188"/>
      <c r="JBD15" s="188"/>
      <c r="JBE15" s="188"/>
      <c r="JBF15" s="188"/>
      <c r="JBG15" s="188"/>
      <c r="JBH15" s="188"/>
      <c r="JBI15" s="188"/>
      <c r="JBJ15" s="188"/>
      <c r="JBK15" s="188"/>
      <c r="JBL15" s="188"/>
      <c r="JBM15" s="188"/>
      <c r="JBN15" s="188"/>
      <c r="JBO15" s="188"/>
      <c r="JBP15" s="188"/>
      <c r="JBQ15" s="188"/>
      <c r="JBR15" s="188"/>
      <c r="JBS15" s="188"/>
      <c r="JBT15" s="188"/>
      <c r="JBU15" s="188"/>
      <c r="JBV15" s="188"/>
      <c r="JBW15" s="188"/>
      <c r="JBX15" s="188"/>
      <c r="JBY15" s="188"/>
      <c r="JBZ15" s="188"/>
      <c r="JCA15" s="188"/>
      <c r="JCB15" s="188"/>
      <c r="JCC15" s="188"/>
      <c r="JCD15" s="188"/>
      <c r="JCE15" s="188"/>
      <c r="JCF15" s="188"/>
      <c r="JCG15" s="188"/>
      <c r="JCH15" s="188"/>
      <c r="JCI15" s="188"/>
      <c r="JCJ15" s="188"/>
      <c r="JCK15" s="188"/>
      <c r="JCL15" s="188"/>
      <c r="JCM15" s="188"/>
      <c r="JCN15" s="188"/>
      <c r="JCO15" s="188"/>
      <c r="JCP15" s="188"/>
      <c r="JCQ15" s="188"/>
      <c r="JCR15" s="188"/>
      <c r="JCS15" s="188"/>
      <c r="JCT15" s="188"/>
      <c r="JCU15" s="188"/>
      <c r="JCV15" s="188"/>
      <c r="JCW15" s="188"/>
      <c r="JCX15" s="188"/>
      <c r="JCY15" s="188"/>
      <c r="JCZ15" s="188"/>
      <c r="JDA15" s="188"/>
      <c r="JDB15" s="188"/>
      <c r="JDC15" s="188"/>
      <c r="JDD15" s="188"/>
      <c r="JDE15" s="188"/>
      <c r="JDF15" s="188"/>
      <c r="JDG15" s="188"/>
      <c r="JDH15" s="188"/>
      <c r="JDI15" s="188"/>
      <c r="JDJ15" s="188"/>
      <c r="JDK15" s="188"/>
      <c r="JDL15" s="188"/>
      <c r="JDM15" s="188"/>
      <c r="JDN15" s="188"/>
      <c r="JDO15" s="188"/>
      <c r="JDP15" s="188"/>
      <c r="JDQ15" s="188"/>
      <c r="JDR15" s="188"/>
      <c r="JDS15" s="188"/>
      <c r="JDT15" s="188"/>
      <c r="JDU15" s="188"/>
      <c r="JDV15" s="188"/>
      <c r="JDW15" s="188"/>
      <c r="JDX15" s="188"/>
      <c r="JDY15" s="188"/>
      <c r="JDZ15" s="188"/>
      <c r="JEA15" s="188"/>
      <c r="JEB15" s="188"/>
      <c r="JEC15" s="188"/>
      <c r="JED15" s="188"/>
      <c r="JEE15" s="188"/>
      <c r="JEF15" s="188"/>
      <c r="JEG15" s="188"/>
      <c r="JEH15" s="188"/>
      <c r="JEI15" s="188"/>
      <c r="JEJ15" s="188"/>
      <c r="JEK15" s="188"/>
      <c r="JEL15" s="188"/>
      <c r="JEM15" s="188"/>
      <c r="JEN15" s="188"/>
      <c r="JEO15" s="188"/>
      <c r="JEP15" s="188"/>
      <c r="JEQ15" s="188"/>
      <c r="JER15" s="188"/>
      <c r="JES15" s="188"/>
      <c r="JET15" s="188"/>
      <c r="JEU15" s="188"/>
      <c r="JEV15" s="188"/>
      <c r="JEW15" s="188"/>
      <c r="JEX15" s="188"/>
      <c r="JEY15" s="188"/>
      <c r="JEZ15" s="188"/>
      <c r="JFA15" s="188"/>
      <c r="JFB15" s="188"/>
      <c r="JFC15" s="188"/>
      <c r="JFD15" s="188"/>
      <c r="JFE15" s="188"/>
      <c r="JFF15" s="188"/>
      <c r="JFG15" s="188"/>
      <c r="JFH15" s="188"/>
      <c r="JFI15" s="188"/>
      <c r="JFJ15" s="188"/>
      <c r="JFK15" s="188"/>
      <c r="JFL15" s="188"/>
      <c r="JFM15" s="188"/>
      <c r="JFN15" s="188"/>
      <c r="JFO15" s="188"/>
      <c r="JFP15" s="188"/>
      <c r="JFQ15" s="188"/>
      <c r="JFR15" s="188"/>
      <c r="JFS15" s="188"/>
      <c r="JFT15" s="188"/>
      <c r="JFU15" s="188"/>
      <c r="JFV15" s="188"/>
      <c r="JFW15" s="188"/>
      <c r="JFX15" s="188"/>
      <c r="JFY15" s="188"/>
      <c r="JFZ15" s="188"/>
      <c r="JGA15" s="188"/>
      <c r="JGB15" s="188"/>
      <c r="JGC15" s="188"/>
      <c r="JGD15" s="188"/>
      <c r="JGE15" s="188"/>
      <c r="JGF15" s="188"/>
      <c r="JGG15" s="188"/>
      <c r="JGH15" s="188"/>
      <c r="JGI15" s="188"/>
      <c r="JGJ15" s="188"/>
      <c r="JGK15" s="188"/>
      <c r="JGL15" s="188"/>
      <c r="JGM15" s="188"/>
      <c r="JGN15" s="188"/>
      <c r="JGO15" s="188"/>
      <c r="JGP15" s="188"/>
      <c r="JGQ15" s="188"/>
      <c r="JGR15" s="188"/>
      <c r="JGS15" s="188"/>
      <c r="JGT15" s="188"/>
      <c r="JGU15" s="188"/>
      <c r="JGV15" s="188"/>
      <c r="JGW15" s="188"/>
      <c r="JGX15" s="188"/>
      <c r="JGY15" s="188"/>
      <c r="JGZ15" s="188"/>
      <c r="JHA15" s="188"/>
      <c r="JHB15" s="188"/>
      <c r="JHC15" s="188"/>
      <c r="JHD15" s="188"/>
      <c r="JHE15" s="188"/>
      <c r="JHF15" s="188"/>
      <c r="JHG15" s="188"/>
      <c r="JHH15" s="188"/>
      <c r="JHI15" s="188"/>
      <c r="JHJ15" s="188"/>
      <c r="JHK15" s="188"/>
      <c r="JHL15" s="188"/>
      <c r="JHM15" s="188"/>
      <c r="JHN15" s="188"/>
      <c r="JHO15" s="188"/>
      <c r="JHP15" s="188"/>
      <c r="JHQ15" s="188"/>
      <c r="JHR15" s="188"/>
      <c r="JHS15" s="188"/>
      <c r="JHT15" s="188"/>
      <c r="JHU15" s="188"/>
      <c r="JHV15" s="188"/>
      <c r="JHW15" s="188"/>
      <c r="JHX15" s="188"/>
      <c r="JHY15" s="188"/>
      <c r="JHZ15" s="188"/>
      <c r="JIA15" s="188"/>
      <c r="JIB15" s="188"/>
      <c r="JIC15" s="188"/>
      <c r="JID15" s="188"/>
      <c r="JIE15" s="188"/>
      <c r="JIF15" s="188"/>
      <c r="JIG15" s="188"/>
      <c r="JIH15" s="188"/>
      <c r="JII15" s="188"/>
      <c r="JIJ15" s="188"/>
      <c r="JIK15" s="188"/>
      <c r="JIL15" s="188"/>
      <c r="JIM15" s="188"/>
      <c r="JIN15" s="188"/>
      <c r="JIO15" s="188"/>
      <c r="JIP15" s="188"/>
      <c r="JIQ15" s="188"/>
      <c r="JIR15" s="188"/>
      <c r="JIS15" s="188"/>
      <c r="JIT15" s="188"/>
      <c r="JIU15" s="188"/>
      <c r="JIV15" s="188"/>
      <c r="JIW15" s="188"/>
      <c r="JIX15" s="188"/>
      <c r="JIY15" s="188"/>
      <c r="JIZ15" s="188"/>
      <c r="JJA15" s="188"/>
      <c r="JJB15" s="188"/>
      <c r="JJC15" s="188"/>
      <c r="JJD15" s="188"/>
      <c r="JJE15" s="188"/>
      <c r="JJF15" s="188"/>
      <c r="JJG15" s="188"/>
      <c r="JJH15" s="188"/>
      <c r="JJI15" s="188"/>
      <c r="JJJ15" s="188"/>
      <c r="JJK15" s="188"/>
      <c r="JJL15" s="188"/>
      <c r="JJM15" s="188"/>
      <c r="JJN15" s="188"/>
      <c r="JJO15" s="188"/>
      <c r="JJP15" s="188"/>
      <c r="JJQ15" s="188"/>
      <c r="JJR15" s="188"/>
      <c r="JJS15" s="188"/>
      <c r="JJT15" s="188"/>
      <c r="JJU15" s="188"/>
      <c r="JJV15" s="188"/>
      <c r="JJW15" s="188"/>
      <c r="JJX15" s="188"/>
      <c r="JJY15" s="188"/>
      <c r="JJZ15" s="188"/>
      <c r="JKA15" s="188"/>
      <c r="JKB15" s="188"/>
      <c r="JKC15" s="188"/>
      <c r="JKD15" s="188"/>
      <c r="JKE15" s="188"/>
      <c r="JKF15" s="188"/>
      <c r="JKG15" s="188"/>
      <c r="JKH15" s="188"/>
      <c r="JKI15" s="188"/>
      <c r="JKJ15" s="188"/>
      <c r="JKK15" s="188"/>
      <c r="JKL15" s="188"/>
      <c r="JKM15" s="188"/>
      <c r="JKN15" s="188"/>
      <c r="JKO15" s="188"/>
      <c r="JKP15" s="188"/>
      <c r="JKQ15" s="188"/>
      <c r="JKR15" s="188"/>
      <c r="JKS15" s="188"/>
      <c r="JKT15" s="188"/>
      <c r="JKU15" s="188"/>
      <c r="JKV15" s="188"/>
      <c r="JKW15" s="188"/>
      <c r="JKX15" s="188"/>
      <c r="JKY15" s="188"/>
      <c r="JKZ15" s="188"/>
      <c r="JLA15" s="188"/>
      <c r="JLB15" s="188"/>
      <c r="JLC15" s="188"/>
      <c r="JLD15" s="188"/>
      <c r="JLE15" s="188"/>
      <c r="JLF15" s="188"/>
      <c r="JLG15" s="188"/>
      <c r="JLH15" s="188"/>
      <c r="JLI15" s="188"/>
      <c r="JLJ15" s="188"/>
      <c r="JLK15" s="188"/>
      <c r="JLL15" s="188"/>
      <c r="JLM15" s="188"/>
      <c r="JLN15" s="188"/>
      <c r="JLO15" s="188"/>
      <c r="JLP15" s="188"/>
      <c r="JLQ15" s="188"/>
      <c r="JLR15" s="188"/>
      <c r="JLS15" s="188"/>
      <c r="JLT15" s="188"/>
      <c r="JLU15" s="188"/>
      <c r="JLV15" s="188"/>
      <c r="JLW15" s="188"/>
      <c r="JLX15" s="188"/>
      <c r="JLY15" s="188"/>
      <c r="JLZ15" s="188"/>
      <c r="JMA15" s="188"/>
      <c r="JMB15" s="188"/>
      <c r="JMC15" s="188"/>
      <c r="JMD15" s="188"/>
      <c r="JME15" s="188"/>
      <c r="JMF15" s="188"/>
      <c r="JMG15" s="188"/>
      <c r="JMH15" s="188"/>
      <c r="JMI15" s="188"/>
      <c r="JMJ15" s="188"/>
      <c r="JMK15" s="188"/>
      <c r="JML15" s="188"/>
      <c r="JMM15" s="188"/>
      <c r="JMN15" s="188"/>
      <c r="JMO15" s="188"/>
      <c r="JMP15" s="188"/>
      <c r="JMQ15" s="188"/>
      <c r="JMR15" s="188"/>
      <c r="JMS15" s="188"/>
      <c r="JMT15" s="188"/>
      <c r="JMU15" s="188"/>
      <c r="JMV15" s="188"/>
      <c r="JMW15" s="188"/>
      <c r="JMX15" s="188"/>
      <c r="JMY15" s="188"/>
      <c r="JMZ15" s="188"/>
      <c r="JNA15" s="188"/>
      <c r="JNB15" s="188"/>
      <c r="JNC15" s="188"/>
      <c r="JND15" s="188"/>
      <c r="JNE15" s="188"/>
      <c r="JNF15" s="188"/>
      <c r="JNG15" s="188"/>
      <c r="JNH15" s="188"/>
      <c r="JNI15" s="188"/>
      <c r="JNJ15" s="188"/>
      <c r="JNK15" s="188"/>
      <c r="JNL15" s="188"/>
      <c r="JNM15" s="188"/>
      <c r="JNN15" s="188"/>
      <c r="JNO15" s="188"/>
      <c r="JNP15" s="188"/>
      <c r="JNQ15" s="188"/>
      <c r="JNR15" s="188"/>
      <c r="JNS15" s="188"/>
      <c r="JNT15" s="188"/>
      <c r="JNU15" s="188"/>
      <c r="JNV15" s="188"/>
      <c r="JNW15" s="188"/>
      <c r="JNX15" s="188"/>
      <c r="JNY15" s="188"/>
      <c r="JNZ15" s="188"/>
      <c r="JOA15" s="188"/>
      <c r="JOB15" s="188"/>
      <c r="JOC15" s="188"/>
      <c r="JOD15" s="188"/>
      <c r="JOE15" s="188"/>
      <c r="JOF15" s="188"/>
      <c r="JOG15" s="188"/>
      <c r="JOH15" s="188"/>
      <c r="JOI15" s="188"/>
      <c r="JOJ15" s="188"/>
      <c r="JOK15" s="188"/>
      <c r="JOL15" s="188"/>
      <c r="JOM15" s="188"/>
      <c r="JON15" s="188"/>
      <c r="JOO15" s="188"/>
      <c r="JOP15" s="188"/>
      <c r="JOQ15" s="188"/>
      <c r="JOR15" s="188"/>
      <c r="JOS15" s="188"/>
      <c r="JOT15" s="188"/>
      <c r="JOU15" s="188"/>
      <c r="JOV15" s="188"/>
      <c r="JOW15" s="188"/>
      <c r="JOX15" s="188"/>
      <c r="JOY15" s="188"/>
      <c r="JOZ15" s="188"/>
      <c r="JPA15" s="188"/>
      <c r="JPB15" s="188"/>
      <c r="JPC15" s="188"/>
      <c r="JPD15" s="188"/>
      <c r="JPE15" s="188"/>
      <c r="JPF15" s="188"/>
      <c r="JPG15" s="188"/>
      <c r="JPH15" s="188"/>
      <c r="JPI15" s="188"/>
      <c r="JPJ15" s="188"/>
      <c r="JPK15" s="188"/>
      <c r="JPL15" s="188"/>
      <c r="JPM15" s="188"/>
      <c r="JPN15" s="188"/>
      <c r="JPO15" s="188"/>
      <c r="JPP15" s="188"/>
      <c r="JPQ15" s="188"/>
      <c r="JPR15" s="188"/>
      <c r="JPS15" s="188"/>
      <c r="JPT15" s="188"/>
      <c r="JPU15" s="188"/>
      <c r="JPV15" s="188"/>
      <c r="JPW15" s="188"/>
      <c r="JPX15" s="188"/>
      <c r="JPY15" s="188"/>
      <c r="JPZ15" s="188"/>
      <c r="JQA15" s="188"/>
      <c r="JQB15" s="188"/>
      <c r="JQC15" s="188"/>
      <c r="JQD15" s="188"/>
      <c r="JQE15" s="188"/>
      <c r="JQF15" s="188"/>
      <c r="JQG15" s="188"/>
      <c r="JQH15" s="188"/>
      <c r="JQI15" s="188"/>
      <c r="JQJ15" s="188"/>
      <c r="JQK15" s="188"/>
      <c r="JQL15" s="188"/>
      <c r="JQM15" s="188"/>
      <c r="JQN15" s="188"/>
      <c r="JQO15" s="188"/>
      <c r="JQP15" s="188"/>
      <c r="JQQ15" s="188"/>
      <c r="JQR15" s="188"/>
      <c r="JQS15" s="188"/>
      <c r="JQT15" s="188"/>
      <c r="JQU15" s="188"/>
      <c r="JQV15" s="188"/>
      <c r="JQW15" s="188"/>
      <c r="JQX15" s="188"/>
      <c r="JQY15" s="188"/>
      <c r="JQZ15" s="188"/>
      <c r="JRA15" s="188"/>
      <c r="JRB15" s="188"/>
      <c r="JRC15" s="188"/>
      <c r="JRD15" s="188"/>
      <c r="JRE15" s="188"/>
      <c r="JRF15" s="188"/>
      <c r="JRG15" s="188"/>
      <c r="JRH15" s="188"/>
      <c r="JRI15" s="188"/>
      <c r="JRJ15" s="188"/>
      <c r="JRK15" s="188"/>
      <c r="JRL15" s="188"/>
      <c r="JRM15" s="188"/>
      <c r="JRN15" s="188"/>
      <c r="JRO15" s="188"/>
      <c r="JRP15" s="188"/>
      <c r="JRQ15" s="188"/>
      <c r="JRR15" s="188"/>
      <c r="JRS15" s="188"/>
      <c r="JRT15" s="188"/>
      <c r="JRU15" s="188"/>
      <c r="JRV15" s="188"/>
      <c r="JRW15" s="188"/>
      <c r="JRX15" s="188"/>
      <c r="JRY15" s="188"/>
      <c r="JRZ15" s="188"/>
      <c r="JSA15" s="188"/>
      <c r="JSB15" s="188"/>
      <c r="JSC15" s="188"/>
      <c r="JSD15" s="188"/>
      <c r="JSE15" s="188"/>
      <c r="JSF15" s="188"/>
      <c r="JSG15" s="188"/>
      <c r="JSH15" s="188"/>
      <c r="JSI15" s="188"/>
      <c r="JSJ15" s="188"/>
      <c r="JSK15" s="188"/>
      <c r="JSL15" s="188"/>
      <c r="JSM15" s="188"/>
      <c r="JSN15" s="188"/>
      <c r="JSO15" s="188"/>
      <c r="JSP15" s="188"/>
      <c r="JSQ15" s="188"/>
      <c r="JSR15" s="188"/>
      <c r="JSS15" s="188"/>
      <c r="JST15" s="188"/>
      <c r="JSU15" s="188"/>
      <c r="JSV15" s="188"/>
      <c r="JSW15" s="188"/>
      <c r="JSX15" s="188"/>
      <c r="JSY15" s="188"/>
      <c r="JSZ15" s="188"/>
      <c r="JTA15" s="188"/>
      <c r="JTB15" s="188"/>
      <c r="JTC15" s="188"/>
      <c r="JTD15" s="188"/>
      <c r="JTE15" s="188"/>
      <c r="JTF15" s="188"/>
      <c r="JTG15" s="188"/>
      <c r="JTH15" s="188"/>
      <c r="JTI15" s="188"/>
      <c r="JTJ15" s="188"/>
      <c r="JTK15" s="188"/>
      <c r="JTL15" s="188"/>
      <c r="JTM15" s="188"/>
      <c r="JTN15" s="188"/>
      <c r="JTO15" s="188"/>
      <c r="JTP15" s="188"/>
      <c r="JTQ15" s="188"/>
      <c r="JTR15" s="188"/>
      <c r="JTS15" s="188"/>
      <c r="JTT15" s="188"/>
      <c r="JTU15" s="188"/>
      <c r="JTV15" s="188"/>
      <c r="JTW15" s="188"/>
      <c r="JTX15" s="188"/>
      <c r="JTY15" s="188"/>
      <c r="JTZ15" s="188"/>
      <c r="JUA15" s="188"/>
      <c r="JUB15" s="188"/>
      <c r="JUC15" s="188"/>
      <c r="JUD15" s="188"/>
      <c r="JUE15" s="188"/>
      <c r="JUF15" s="188"/>
      <c r="JUG15" s="188"/>
      <c r="JUH15" s="188"/>
      <c r="JUI15" s="188"/>
      <c r="JUJ15" s="188"/>
      <c r="JUK15" s="188"/>
      <c r="JUL15" s="188"/>
      <c r="JUM15" s="188"/>
      <c r="JUN15" s="188"/>
      <c r="JUO15" s="188"/>
      <c r="JUP15" s="188"/>
      <c r="JUQ15" s="188"/>
      <c r="JUR15" s="188"/>
      <c r="JUS15" s="188"/>
      <c r="JUT15" s="188"/>
      <c r="JUU15" s="188"/>
      <c r="JUV15" s="188"/>
      <c r="JUW15" s="188"/>
      <c r="JUX15" s="188"/>
      <c r="JUY15" s="188"/>
      <c r="JUZ15" s="188"/>
      <c r="JVA15" s="188"/>
      <c r="JVB15" s="188"/>
      <c r="JVC15" s="188"/>
      <c r="JVD15" s="188"/>
      <c r="JVE15" s="188"/>
      <c r="JVF15" s="188"/>
      <c r="JVG15" s="188"/>
      <c r="JVH15" s="188"/>
      <c r="JVI15" s="188"/>
      <c r="JVJ15" s="188"/>
      <c r="JVK15" s="188"/>
      <c r="JVL15" s="188"/>
      <c r="JVM15" s="188"/>
      <c r="JVN15" s="188"/>
      <c r="JVO15" s="188"/>
      <c r="JVP15" s="188"/>
      <c r="JVQ15" s="188"/>
      <c r="JVR15" s="188"/>
      <c r="JVS15" s="188"/>
      <c r="JVT15" s="188"/>
      <c r="JVU15" s="188"/>
      <c r="JVV15" s="188"/>
      <c r="JVW15" s="188"/>
      <c r="JVX15" s="188"/>
      <c r="JVY15" s="188"/>
      <c r="JVZ15" s="188"/>
      <c r="JWA15" s="188"/>
      <c r="JWB15" s="188"/>
      <c r="JWC15" s="188"/>
      <c r="JWD15" s="188"/>
      <c r="JWE15" s="188"/>
      <c r="JWF15" s="188"/>
      <c r="JWG15" s="188"/>
      <c r="JWH15" s="188"/>
      <c r="JWI15" s="188"/>
      <c r="JWJ15" s="188"/>
      <c r="JWK15" s="188"/>
      <c r="JWL15" s="188"/>
      <c r="JWM15" s="188"/>
      <c r="JWN15" s="188"/>
      <c r="JWO15" s="188"/>
      <c r="JWP15" s="188"/>
      <c r="JWQ15" s="188"/>
      <c r="JWR15" s="188"/>
      <c r="JWS15" s="188"/>
      <c r="JWT15" s="188"/>
      <c r="JWU15" s="188"/>
      <c r="JWV15" s="188"/>
      <c r="JWW15" s="188"/>
      <c r="JWX15" s="188"/>
      <c r="JWY15" s="188"/>
      <c r="JWZ15" s="188"/>
      <c r="JXA15" s="188"/>
      <c r="JXB15" s="188"/>
      <c r="JXC15" s="188"/>
      <c r="JXD15" s="188"/>
      <c r="JXE15" s="188"/>
      <c r="JXF15" s="188"/>
      <c r="JXG15" s="188"/>
      <c r="JXH15" s="188"/>
      <c r="JXI15" s="188"/>
      <c r="JXJ15" s="188"/>
      <c r="JXK15" s="188"/>
      <c r="JXL15" s="188"/>
      <c r="JXM15" s="188"/>
      <c r="JXN15" s="188"/>
      <c r="JXO15" s="188"/>
      <c r="JXP15" s="188"/>
      <c r="JXQ15" s="188"/>
      <c r="JXR15" s="188"/>
      <c r="JXS15" s="188"/>
      <c r="JXT15" s="188"/>
      <c r="JXU15" s="188"/>
      <c r="JXV15" s="188"/>
      <c r="JXW15" s="188"/>
      <c r="JXX15" s="188"/>
      <c r="JXY15" s="188"/>
      <c r="JXZ15" s="188"/>
      <c r="JYA15" s="188"/>
      <c r="JYB15" s="188"/>
      <c r="JYC15" s="188"/>
      <c r="JYD15" s="188"/>
      <c r="JYE15" s="188"/>
      <c r="JYF15" s="188"/>
      <c r="JYG15" s="188"/>
      <c r="JYH15" s="188"/>
      <c r="JYI15" s="188"/>
      <c r="JYJ15" s="188"/>
      <c r="JYK15" s="188"/>
      <c r="JYL15" s="188"/>
      <c r="JYM15" s="188"/>
      <c r="JYN15" s="188"/>
      <c r="JYO15" s="188"/>
      <c r="JYP15" s="188"/>
      <c r="JYQ15" s="188"/>
      <c r="JYR15" s="188"/>
      <c r="JYS15" s="188"/>
      <c r="JYT15" s="188"/>
      <c r="JYU15" s="188"/>
      <c r="JYV15" s="188"/>
      <c r="JYW15" s="188"/>
      <c r="JYX15" s="188"/>
      <c r="JYY15" s="188"/>
      <c r="JYZ15" s="188"/>
      <c r="JZA15" s="188"/>
      <c r="JZB15" s="188"/>
      <c r="JZC15" s="188"/>
      <c r="JZD15" s="188"/>
      <c r="JZE15" s="188"/>
      <c r="JZF15" s="188"/>
      <c r="JZG15" s="188"/>
      <c r="JZH15" s="188"/>
      <c r="JZI15" s="188"/>
      <c r="JZJ15" s="188"/>
      <c r="JZK15" s="188"/>
      <c r="JZL15" s="188"/>
      <c r="JZM15" s="188"/>
      <c r="JZN15" s="188"/>
      <c r="JZO15" s="188"/>
      <c r="JZP15" s="188"/>
      <c r="JZQ15" s="188"/>
      <c r="JZR15" s="188"/>
      <c r="JZS15" s="188"/>
      <c r="JZT15" s="188"/>
      <c r="JZU15" s="188"/>
      <c r="JZV15" s="188"/>
      <c r="JZW15" s="188"/>
      <c r="JZX15" s="188"/>
      <c r="JZY15" s="188"/>
      <c r="JZZ15" s="188"/>
      <c r="KAA15" s="188"/>
      <c r="KAB15" s="188"/>
      <c r="KAC15" s="188"/>
      <c r="KAD15" s="188"/>
      <c r="KAE15" s="188"/>
      <c r="KAF15" s="188"/>
      <c r="KAG15" s="188"/>
      <c r="KAH15" s="188"/>
      <c r="KAI15" s="188"/>
      <c r="KAJ15" s="188"/>
      <c r="KAK15" s="188"/>
      <c r="KAL15" s="188"/>
      <c r="KAM15" s="188"/>
      <c r="KAN15" s="188"/>
      <c r="KAO15" s="188"/>
      <c r="KAP15" s="188"/>
      <c r="KAQ15" s="188"/>
      <c r="KAR15" s="188"/>
      <c r="KAS15" s="188"/>
      <c r="KAT15" s="188"/>
      <c r="KAU15" s="188"/>
      <c r="KAV15" s="188"/>
      <c r="KAW15" s="188"/>
      <c r="KAX15" s="188"/>
      <c r="KAY15" s="188"/>
      <c r="KAZ15" s="188"/>
      <c r="KBA15" s="188"/>
      <c r="KBB15" s="188"/>
      <c r="KBC15" s="188"/>
      <c r="KBD15" s="188"/>
      <c r="KBE15" s="188"/>
      <c r="KBF15" s="188"/>
      <c r="KBG15" s="188"/>
      <c r="KBH15" s="188"/>
      <c r="KBI15" s="188"/>
      <c r="KBJ15" s="188"/>
      <c r="KBK15" s="188"/>
      <c r="KBL15" s="188"/>
      <c r="KBM15" s="188"/>
      <c r="KBN15" s="188"/>
      <c r="KBO15" s="188"/>
      <c r="KBP15" s="188"/>
      <c r="KBQ15" s="188"/>
      <c r="KBR15" s="188"/>
      <c r="KBS15" s="188"/>
      <c r="KBT15" s="188"/>
      <c r="KBU15" s="188"/>
      <c r="KBV15" s="188"/>
      <c r="KBW15" s="188"/>
      <c r="KBX15" s="188"/>
      <c r="KBY15" s="188"/>
      <c r="KBZ15" s="188"/>
      <c r="KCA15" s="188"/>
      <c r="KCB15" s="188"/>
      <c r="KCC15" s="188"/>
      <c r="KCD15" s="188"/>
      <c r="KCE15" s="188"/>
      <c r="KCF15" s="188"/>
      <c r="KCG15" s="188"/>
      <c r="KCH15" s="188"/>
      <c r="KCI15" s="188"/>
      <c r="KCJ15" s="188"/>
      <c r="KCK15" s="188"/>
      <c r="KCL15" s="188"/>
      <c r="KCM15" s="188"/>
      <c r="KCN15" s="188"/>
      <c r="KCO15" s="188"/>
      <c r="KCP15" s="188"/>
      <c r="KCQ15" s="188"/>
      <c r="KCR15" s="188"/>
      <c r="KCS15" s="188"/>
      <c r="KCT15" s="188"/>
      <c r="KCU15" s="188"/>
      <c r="KCV15" s="188"/>
      <c r="KCW15" s="188"/>
      <c r="KCX15" s="188"/>
      <c r="KCY15" s="188"/>
      <c r="KCZ15" s="188"/>
      <c r="KDA15" s="188"/>
      <c r="KDB15" s="188"/>
      <c r="KDC15" s="188"/>
      <c r="KDD15" s="188"/>
      <c r="KDE15" s="188"/>
      <c r="KDF15" s="188"/>
      <c r="KDG15" s="188"/>
      <c r="KDH15" s="188"/>
      <c r="KDI15" s="188"/>
      <c r="KDJ15" s="188"/>
      <c r="KDK15" s="188"/>
      <c r="KDL15" s="188"/>
      <c r="KDM15" s="188"/>
      <c r="KDN15" s="188"/>
      <c r="KDO15" s="188"/>
      <c r="KDP15" s="188"/>
      <c r="KDQ15" s="188"/>
      <c r="KDR15" s="188"/>
      <c r="KDS15" s="188"/>
      <c r="KDT15" s="188"/>
      <c r="KDU15" s="188"/>
      <c r="KDV15" s="188"/>
      <c r="KDW15" s="188"/>
      <c r="KDX15" s="188"/>
      <c r="KDY15" s="188"/>
      <c r="KDZ15" s="188"/>
      <c r="KEA15" s="188"/>
      <c r="KEB15" s="188"/>
      <c r="KEC15" s="188"/>
      <c r="KED15" s="188"/>
      <c r="KEE15" s="188"/>
      <c r="KEF15" s="188"/>
      <c r="KEG15" s="188"/>
      <c r="KEH15" s="188"/>
      <c r="KEI15" s="188"/>
      <c r="KEJ15" s="188"/>
      <c r="KEK15" s="188"/>
      <c r="KEL15" s="188"/>
      <c r="KEM15" s="188"/>
      <c r="KEN15" s="188"/>
      <c r="KEO15" s="188"/>
      <c r="KEP15" s="188"/>
      <c r="KEQ15" s="188"/>
      <c r="KER15" s="188"/>
      <c r="KES15" s="188"/>
      <c r="KET15" s="188"/>
      <c r="KEU15" s="188"/>
      <c r="KEV15" s="188"/>
      <c r="KEW15" s="188"/>
      <c r="KEX15" s="188"/>
      <c r="KEY15" s="188"/>
      <c r="KEZ15" s="188"/>
      <c r="KFA15" s="188"/>
      <c r="KFB15" s="188"/>
      <c r="KFC15" s="188"/>
      <c r="KFD15" s="188"/>
      <c r="KFE15" s="188"/>
      <c r="KFF15" s="188"/>
      <c r="KFG15" s="188"/>
      <c r="KFH15" s="188"/>
      <c r="KFI15" s="188"/>
      <c r="KFJ15" s="188"/>
      <c r="KFK15" s="188"/>
      <c r="KFL15" s="188"/>
      <c r="KFM15" s="188"/>
      <c r="KFN15" s="188"/>
      <c r="KFO15" s="188"/>
      <c r="KFP15" s="188"/>
      <c r="KFQ15" s="188"/>
      <c r="KFR15" s="188"/>
      <c r="KFS15" s="188"/>
      <c r="KFT15" s="188"/>
      <c r="KFU15" s="188"/>
      <c r="KFV15" s="188"/>
      <c r="KFW15" s="188"/>
      <c r="KFX15" s="188"/>
      <c r="KFY15" s="188"/>
      <c r="KFZ15" s="188"/>
      <c r="KGA15" s="188"/>
      <c r="KGB15" s="188"/>
      <c r="KGC15" s="188"/>
      <c r="KGD15" s="188"/>
      <c r="KGE15" s="188"/>
      <c r="KGF15" s="188"/>
      <c r="KGG15" s="188"/>
      <c r="KGH15" s="188"/>
      <c r="KGI15" s="188"/>
      <c r="KGJ15" s="188"/>
      <c r="KGK15" s="188"/>
      <c r="KGL15" s="188"/>
      <c r="KGM15" s="188"/>
      <c r="KGN15" s="188"/>
      <c r="KGO15" s="188"/>
      <c r="KGP15" s="188"/>
      <c r="KGQ15" s="188"/>
      <c r="KGR15" s="188"/>
      <c r="KGS15" s="188"/>
      <c r="KGT15" s="188"/>
      <c r="KGU15" s="188"/>
      <c r="KGV15" s="188"/>
      <c r="KGW15" s="188"/>
      <c r="KGX15" s="188"/>
      <c r="KGY15" s="188"/>
      <c r="KGZ15" s="188"/>
      <c r="KHA15" s="188"/>
      <c r="KHB15" s="188"/>
      <c r="KHC15" s="188"/>
      <c r="KHD15" s="188"/>
      <c r="KHE15" s="188"/>
      <c r="KHF15" s="188"/>
      <c r="KHG15" s="188"/>
      <c r="KHH15" s="188"/>
      <c r="KHI15" s="188"/>
      <c r="KHJ15" s="188"/>
      <c r="KHK15" s="188"/>
      <c r="KHL15" s="188"/>
      <c r="KHM15" s="188"/>
      <c r="KHN15" s="188"/>
      <c r="KHO15" s="188"/>
      <c r="KHP15" s="188"/>
      <c r="KHQ15" s="188"/>
      <c r="KHR15" s="188"/>
      <c r="KHS15" s="188"/>
      <c r="KHT15" s="188"/>
      <c r="KHU15" s="188"/>
      <c r="KHV15" s="188"/>
      <c r="KHW15" s="188"/>
      <c r="KHX15" s="188"/>
      <c r="KHY15" s="188"/>
      <c r="KHZ15" s="188"/>
      <c r="KIA15" s="188"/>
      <c r="KIB15" s="188"/>
      <c r="KIC15" s="188"/>
      <c r="KID15" s="188"/>
      <c r="KIE15" s="188"/>
      <c r="KIF15" s="188"/>
      <c r="KIG15" s="188"/>
      <c r="KIH15" s="188"/>
      <c r="KII15" s="188"/>
      <c r="KIJ15" s="188"/>
      <c r="KIK15" s="188"/>
      <c r="KIL15" s="188"/>
      <c r="KIM15" s="188"/>
      <c r="KIN15" s="188"/>
      <c r="KIO15" s="188"/>
      <c r="KIP15" s="188"/>
      <c r="KIQ15" s="188"/>
      <c r="KIR15" s="188"/>
      <c r="KIS15" s="188"/>
      <c r="KIT15" s="188"/>
      <c r="KIU15" s="188"/>
      <c r="KIV15" s="188"/>
      <c r="KIW15" s="188"/>
      <c r="KIX15" s="188"/>
      <c r="KIY15" s="188"/>
      <c r="KIZ15" s="188"/>
      <c r="KJA15" s="188"/>
      <c r="KJB15" s="188"/>
      <c r="KJC15" s="188"/>
      <c r="KJD15" s="188"/>
      <c r="KJE15" s="188"/>
      <c r="KJF15" s="188"/>
      <c r="KJG15" s="188"/>
      <c r="KJH15" s="188"/>
      <c r="KJI15" s="188"/>
      <c r="KJJ15" s="188"/>
      <c r="KJK15" s="188"/>
      <c r="KJL15" s="188"/>
      <c r="KJM15" s="188"/>
      <c r="KJN15" s="188"/>
      <c r="KJO15" s="188"/>
      <c r="KJP15" s="188"/>
      <c r="KJQ15" s="188"/>
      <c r="KJR15" s="188"/>
      <c r="KJS15" s="188"/>
      <c r="KJT15" s="188"/>
      <c r="KJU15" s="188"/>
      <c r="KJV15" s="188"/>
      <c r="KJW15" s="188"/>
      <c r="KJX15" s="188"/>
      <c r="KJY15" s="188"/>
      <c r="KJZ15" s="188"/>
      <c r="KKA15" s="188"/>
      <c r="KKB15" s="188"/>
      <c r="KKC15" s="188"/>
      <c r="KKD15" s="188"/>
      <c r="KKE15" s="188"/>
      <c r="KKF15" s="188"/>
      <c r="KKG15" s="188"/>
      <c r="KKH15" s="188"/>
      <c r="KKI15" s="188"/>
      <c r="KKJ15" s="188"/>
      <c r="KKK15" s="188"/>
      <c r="KKL15" s="188"/>
      <c r="KKM15" s="188"/>
      <c r="KKN15" s="188"/>
      <c r="KKO15" s="188"/>
      <c r="KKP15" s="188"/>
      <c r="KKQ15" s="188"/>
      <c r="KKR15" s="188"/>
      <c r="KKS15" s="188"/>
      <c r="KKT15" s="188"/>
      <c r="KKU15" s="188"/>
      <c r="KKV15" s="188"/>
      <c r="KKW15" s="188"/>
      <c r="KKX15" s="188"/>
      <c r="KKY15" s="188"/>
      <c r="KKZ15" s="188"/>
      <c r="KLA15" s="188"/>
      <c r="KLB15" s="188"/>
      <c r="KLC15" s="188"/>
      <c r="KLD15" s="188"/>
      <c r="KLE15" s="188"/>
      <c r="KLF15" s="188"/>
      <c r="KLG15" s="188"/>
      <c r="KLH15" s="188"/>
      <c r="KLI15" s="188"/>
      <c r="KLJ15" s="188"/>
      <c r="KLK15" s="188"/>
      <c r="KLL15" s="188"/>
      <c r="KLM15" s="188"/>
      <c r="KLN15" s="188"/>
      <c r="KLO15" s="188"/>
      <c r="KLP15" s="188"/>
      <c r="KLQ15" s="188"/>
      <c r="KLR15" s="188"/>
      <c r="KLS15" s="188"/>
      <c r="KLT15" s="188"/>
      <c r="KLU15" s="188"/>
      <c r="KLV15" s="188"/>
      <c r="KLW15" s="188"/>
      <c r="KLX15" s="188"/>
      <c r="KLY15" s="188"/>
      <c r="KLZ15" s="188"/>
      <c r="KMA15" s="188"/>
      <c r="KMB15" s="188"/>
      <c r="KMC15" s="188"/>
      <c r="KMD15" s="188"/>
      <c r="KME15" s="188"/>
      <c r="KMF15" s="188"/>
      <c r="KMG15" s="188"/>
      <c r="KMH15" s="188"/>
      <c r="KMI15" s="188"/>
      <c r="KMJ15" s="188"/>
      <c r="KMK15" s="188"/>
      <c r="KML15" s="188"/>
      <c r="KMM15" s="188"/>
      <c r="KMN15" s="188"/>
      <c r="KMO15" s="188"/>
      <c r="KMP15" s="188"/>
      <c r="KMQ15" s="188"/>
      <c r="KMR15" s="188"/>
      <c r="KMS15" s="188"/>
      <c r="KMT15" s="188"/>
      <c r="KMU15" s="188"/>
      <c r="KMV15" s="188"/>
      <c r="KMW15" s="188"/>
      <c r="KMX15" s="188"/>
      <c r="KMY15" s="188"/>
      <c r="KMZ15" s="188"/>
      <c r="KNA15" s="188"/>
      <c r="KNB15" s="188"/>
      <c r="KNC15" s="188"/>
      <c r="KND15" s="188"/>
      <c r="KNE15" s="188"/>
      <c r="KNF15" s="188"/>
      <c r="KNG15" s="188"/>
      <c r="KNH15" s="188"/>
      <c r="KNI15" s="188"/>
      <c r="KNJ15" s="188"/>
      <c r="KNK15" s="188"/>
      <c r="KNL15" s="188"/>
      <c r="KNM15" s="188"/>
      <c r="KNN15" s="188"/>
      <c r="KNO15" s="188"/>
      <c r="KNP15" s="188"/>
      <c r="KNQ15" s="188"/>
      <c r="KNR15" s="188"/>
      <c r="KNS15" s="188"/>
      <c r="KNT15" s="188"/>
      <c r="KNU15" s="188"/>
      <c r="KNV15" s="188"/>
      <c r="KNW15" s="188"/>
      <c r="KNX15" s="188"/>
      <c r="KNY15" s="188"/>
      <c r="KNZ15" s="188"/>
      <c r="KOA15" s="188"/>
      <c r="KOB15" s="188"/>
      <c r="KOC15" s="188"/>
      <c r="KOD15" s="188"/>
      <c r="KOE15" s="188"/>
      <c r="KOF15" s="188"/>
      <c r="KOG15" s="188"/>
      <c r="KOH15" s="188"/>
      <c r="KOI15" s="188"/>
      <c r="KOJ15" s="188"/>
      <c r="KOK15" s="188"/>
      <c r="KOL15" s="188"/>
      <c r="KOM15" s="188"/>
      <c r="KON15" s="188"/>
      <c r="KOO15" s="188"/>
      <c r="KOP15" s="188"/>
      <c r="KOQ15" s="188"/>
      <c r="KOR15" s="188"/>
      <c r="KOS15" s="188"/>
      <c r="KOT15" s="188"/>
      <c r="KOU15" s="188"/>
      <c r="KOV15" s="188"/>
      <c r="KOW15" s="188"/>
      <c r="KOX15" s="188"/>
      <c r="KOY15" s="188"/>
      <c r="KOZ15" s="188"/>
      <c r="KPA15" s="188"/>
      <c r="KPB15" s="188"/>
      <c r="KPC15" s="188"/>
      <c r="KPD15" s="188"/>
      <c r="KPE15" s="188"/>
      <c r="KPF15" s="188"/>
      <c r="KPG15" s="188"/>
      <c r="KPH15" s="188"/>
      <c r="KPI15" s="188"/>
      <c r="KPJ15" s="188"/>
      <c r="KPK15" s="188"/>
      <c r="KPL15" s="188"/>
      <c r="KPM15" s="188"/>
      <c r="KPN15" s="188"/>
      <c r="KPO15" s="188"/>
      <c r="KPP15" s="188"/>
      <c r="KPQ15" s="188"/>
      <c r="KPR15" s="188"/>
      <c r="KPS15" s="188"/>
      <c r="KPT15" s="188"/>
      <c r="KPU15" s="188"/>
      <c r="KPV15" s="188"/>
      <c r="KPW15" s="188"/>
      <c r="KPX15" s="188"/>
      <c r="KPY15" s="188"/>
      <c r="KPZ15" s="188"/>
      <c r="KQA15" s="188"/>
      <c r="KQB15" s="188"/>
      <c r="KQC15" s="188"/>
      <c r="KQD15" s="188"/>
      <c r="KQE15" s="188"/>
      <c r="KQF15" s="188"/>
      <c r="KQG15" s="188"/>
      <c r="KQH15" s="188"/>
      <c r="KQI15" s="188"/>
      <c r="KQJ15" s="188"/>
      <c r="KQK15" s="188"/>
      <c r="KQL15" s="188"/>
      <c r="KQM15" s="188"/>
      <c r="KQN15" s="188"/>
      <c r="KQO15" s="188"/>
      <c r="KQP15" s="188"/>
      <c r="KQQ15" s="188"/>
      <c r="KQR15" s="188"/>
      <c r="KQS15" s="188"/>
      <c r="KQT15" s="188"/>
      <c r="KQU15" s="188"/>
      <c r="KQV15" s="188"/>
      <c r="KQW15" s="188"/>
      <c r="KQX15" s="188"/>
      <c r="KQY15" s="188"/>
      <c r="KQZ15" s="188"/>
      <c r="KRA15" s="188"/>
      <c r="KRB15" s="188"/>
      <c r="KRC15" s="188"/>
      <c r="KRD15" s="188"/>
      <c r="KRE15" s="188"/>
      <c r="KRF15" s="188"/>
      <c r="KRG15" s="188"/>
      <c r="KRH15" s="188"/>
      <c r="KRI15" s="188"/>
      <c r="KRJ15" s="188"/>
      <c r="KRK15" s="188"/>
      <c r="KRL15" s="188"/>
      <c r="KRM15" s="188"/>
      <c r="KRN15" s="188"/>
      <c r="KRO15" s="188"/>
      <c r="KRP15" s="188"/>
      <c r="KRQ15" s="188"/>
      <c r="KRR15" s="188"/>
      <c r="KRS15" s="188"/>
      <c r="KRT15" s="188"/>
      <c r="KRU15" s="188"/>
      <c r="KRV15" s="188"/>
      <c r="KRW15" s="188"/>
      <c r="KRX15" s="188"/>
      <c r="KRY15" s="188"/>
      <c r="KRZ15" s="188"/>
      <c r="KSA15" s="188"/>
      <c r="KSB15" s="188"/>
      <c r="KSC15" s="188"/>
      <c r="KSD15" s="188"/>
      <c r="KSE15" s="188"/>
      <c r="KSF15" s="188"/>
      <c r="KSG15" s="188"/>
      <c r="KSH15" s="188"/>
      <c r="KSI15" s="188"/>
      <c r="KSJ15" s="188"/>
      <c r="KSK15" s="188"/>
      <c r="KSL15" s="188"/>
      <c r="KSM15" s="188"/>
      <c r="KSN15" s="188"/>
      <c r="KSO15" s="188"/>
      <c r="KSP15" s="188"/>
      <c r="KSQ15" s="188"/>
      <c r="KSR15" s="188"/>
      <c r="KSS15" s="188"/>
      <c r="KST15" s="188"/>
      <c r="KSU15" s="188"/>
      <c r="KSV15" s="188"/>
      <c r="KSW15" s="188"/>
      <c r="KSX15" s="188"/>
      <c r="KSY15" s="188"/>
      <c r="KSZ15" s="188"/>
      <c r="KTA15" s="188"/>
      <c r="KTB15" s="188"/>
      <c r="KTC15" s="188"/>
      <c r="KTD15" s="188"/>
      <c r="KTE15" s="188"/>
      <c r="KTF15" s="188"/>
      <c r="KTG15" s="188"/>
      <c r="KTH15" s="188"/>
      <c r="KTI15" s="188"/>
      <c r="KTJ15" s="188"/>
      <c r="KTK15" s="188"/>
      <c r="KTL15" s="188"/>
      <c r="KTM15" s="188"/>
      <c r="KTN15" s="188"/>
      <c r="KTO15" s="188"/>
      <c r="KTP15" s="188"/>
      <c r="KTQ15" s="188"/>
      <c r="KTR15" s="188"/>
      <c r="KTS15" s="188"/>
      <c r="KTT15" s="188"/>
      <c r="KTU15" s="188"/>
      <c r="KTV15" s="188"/>
      <c r="KTW15" s="188"/>
      <c r="KTX15" s="188"/>
      <c r="KTY15" s="188"/>
      <c r="KTZ15" s="188"/>
      <c r="KUA15" s="188"/>
      <c r="KUB15" s="188"/>
      <c r="KUC15" s="188"/>
      <c r="KUD15" s="188"/>
      <c r="KUE15" s="188"/>
      <c r="KUF15" s="188"/>
      <c r="KUG15" s="188"/>
      <c r="KUH15" s="188"/>
      <c r="KUI15" s="188"/>
      <c r="KUJ15" s="188"/>
      <c r="KUK15" s="188"/>
      <c r="KUL15" s="188"/>
      <c r="KUM15" s="188"/>
      <c r="KUN15" s="188"/>
      <c r="KUO15" s="188"/>
      <c r="KUP15" s="188"/>
      <c r="KUQ15" s="188"/>
      <c r="KUR15" s="188"/>
      <c r="KUS15" s="188"/>
      <c r="KUT15" s="188"/>
      <c r="KUU15" s="188"/>
      <c r="KUV15" s="188"/>
      <c r="KUW15" s="188"/>
      <c r="KUX15" s="188"/>
      <c r="KUY15" s="188"/>
      <c r="KUZ15" s="188"/>
      <c r="KVA15" s="188"/>
      <c r="KVB15" s="188"/>
      <c r="KVC15" s="188"/>
      <c r="KVD15" s="188"/>
      <c r="KVE15" s="188"/>
      <c r="KVF15" s="188"/>
      <c r="KVG15" s="188"/>
      <c r="KVH15" s="188"/>
      <c r="KVI15" s="188"/>
      <c r="KVJ15" s="188"/>
      <c r="KVK15" s="188"/>
      <c r="KVL15" s="188"/>
      <c r="KVM15" s="188"/>
      <c r="KVN15" s="188"/>
      <c r="KVO15" s="188"/>
      <c r="KVP15" s="188"/>
      <c r="KVQ15" s="188"/>
      <c r="KVR15" s="188"/>
      <c r="KVS15" s="188"/>
      <c r="KVT15" s="188"/>
      <c r="KVU15" s="188"/>
      <c r="KVV15" s="188"/>
      <c r="KVW15" s="188"/>
      <c r="KVX15" s="188"/>
      <c r="KVY15" s="188"/>
      <c r="KVZ15" s="188"/>
      <c r="KWA15" s="188"/>
      <c r="KWB15" s="188"/>
      <c r="KWC15" s="188"/>
      <c r="KWD15" s="188"/>
      <c r="KWE15" s="188"/>
      <c r="KWF15" s="188"/>
      <c r="KWG15" s="188"/>
      <c r="KWH15" s="188"/>
      <c r="KWI15" s="188"/>
      <c r="KWJ15" s="188"/>
      <c r="KWK15" s="188"/>
      <c r="KWL15" s="188"/>
      <c r="KWM15" s="188"/>
      <c r="KWN15" s="188"/>
      <c r="KWO15" s="188"/>
      <c r="KWP15" s="188"/>
      <c r="KWQ15" s="188"/>
      <c r="KWR15" s="188"/>
      <c r="KWS15" s="188"/>
      <c r="KWT15" s="188"/>
      <c r="KWU15" s="188"/>
      <c r="KWV15" s="188"/>
      <c r="KWW15" s="188"/>
      <c r="KWX15" s="188"/>
      <c r="KWY15" s="188"/>
      <c r="KWZ15" s="188"/>
      <c r="KXA15" s="188"/>
      <c r="KXB15" s="188"/>
      <c r="KXC15" s="188"/>
      <c r="KXD15" s="188"/>
      <c r="KXE15" s="188"/>
      <c r="KXF15" s="188"/>
      <c r="KXG15" s="188"/>
      <c r="KXH15" s="188"/>
      <c r="KXI15" s="188"/>
      <c r="KXJ15" s="188"/>
      <c r="KXK15" s="188"/>
      <c r="KXL15" s="188"/>
      <c r="KXM15" s="188"/>
      <c r="KXN15" s="188"/>
      <c r="KXO15" s="188"/>
      <c r="KXP15" s="188"/>
      <c r="KXQ15" s="188"/>
      <c r="KXR15" s="188"/>
      <c r="KXS15" s="188"/>
      <c r="KXT15" s="188"/>
      <c r="KXU15" s="188"/>
      <c r="KXV15" s="188"/>
      <c r="KXW15" s="188"/>
      <c r="KXX15" s="188"/>
      <c r="KXY15" s="188"/>
      <c r="KXZ15" s="188"/>
      <c r="KYA15" s="188"/>
      <c r="KYB15" s="188"/>
      <c r="KYC15" s="188"/>
      <c r="KYD15" s="188"/>
      <c r="KYE15" s="188"/>
      <c r="KYF15" s="188"/>
      <c r="KYG15" s="188"/>
      <c r="KYH15" s="188"/>
      <c r="KYI15" s="188"/>
      <c r="KYJ15" s="188"/>
      <c r="KYK15" s="188"/>
      <c r="KYL15" s="188"/>
      <c r="KYM15" s="188"/>
      <c r="KYN15" s="188"/>
      <c r="KYO15" s="188"/>
      <c r="KYP15" s="188"/>
      <c r="KYQ15" s="188"/>
      <c r="KYR15" s="188"/>
      <c r="KYS15" s="188"/>
      <c r="KYT15" s="188"/>
      <c r="KYU15" s="188"/>
      <c r="KYV15" s="188"/>
      <c r="KYW15" s="188"/>
      <c r="KYX15" s="188"/>
      <c r="KYY15" s="188"/>
      <c r="KYZ15" s="188"/>
      <c r="KZA15" s="188"/>
      <c r="KZB15" s="188"/>
      <c r="KZC15" s="188"/>
      <c r="KZD15" s="188"/>
      <c r="KZE15" s="188"/>
      <c r="KZF15" s="188"/>
      <c r="KZG15" s="188"/>
      <c r="KZH15" s="188"/>
      <c r="KZI15" s="188"/>
      <c r="KZJ15" s="188"/>
      <c r="KZK15" s="188"/>
      <c r="KZL15" s="188"/>
      <c r="KZM15" s="188"/>
      <c r="KZN15" s="188"/>
      <c r="KZO15" s="188"/>
      <c r="KZP15" s="188"/>
      <c r="KZQ15" s="188"/>
      <c r="KZR15" s="188"/>
      <c r="KZS15" s="188"/>
      <c r="KZT15" s="188"/>
      <c r="KZU15" s="188"/>
      <c r="KZV15" s="188"/>
      <c r="KZW15" s="188"/>
      <c r="KZX15" s="188"/>
      <c r="KZY15" s="188"/>
      <c r="KZZ15" s="188"/>
      <c r="LAA15" s="188"/>
      <c r="LAB15" s="188"/>
      <c r="LAC15" s="188"/>
      <c r="LAD15" s="188"/>
      <c r="LAE15" s="188"/>
      <c r="LAF15" s="188"/>
      <c r="LAG15" s="188"/>
      <c r="LAH15" s="188"/>
      <c r="LAI15" s="188"/>
      <c r="LAJ15" s="188"/>
      <c r="LAK15" s="188"/>
      <c r="LAL15" s="188"/>
      <c r="LAM15" s="188"/>
      <c r="LAN15" s="188"/>
      <c r="LAO15" s="188"/>
      <c r="LAP15" s="188"/>
      <c r="LAQ15" s="188"/>
      <c r="LAR15" s="188"/>
      <c r="LAS15" s="188"/>
      <c r="LAT15" s="188"/>
      <c r="LAU15" s="188"/>
      <c r="LAV15" s="188"/>
      <c r="LAW15" s="188"/>
      <c r="LAX15" s="188"/>
      <c r="LAY15" s="188"/>
      <c r="LAZ15" s="188"/>
      <c r="LBA15" s="188"/>
      <c r="LBB15" s="188"/>
      <c r="LBC15" s="188"/>
      <c r="LBD15" s="188"/>
      <c r="LBE15" s="188"/>
      <c r="LBF15" s="188"/>
      <c r="LBG15" s="188"/>
      <c r="LBH15" s="188"/>
      <c r="LBI15" s="188"/>
      <c r="LBJ15" s="188"/>
      <c r="LBK15" s="188"/>
      <c r="LBL15" s="188"/>
      <c r="LBM15" s="188"/>
      <c r="LBN15" s="188"/>
      <c r="LBO15" s="188"/>
      <c r="LBP15" s="188"/>
      <c r="LBQ15" s="188"/>
      <c r="LBR15" s="188"/>
      <c r="LBS15" s="188"/>
      <c r="LBT15" s="188"/>
      <c r="LBU15" s="188"/>
      <c r="LBV15" s="188"/>
      <c r="LBW15" s="188"/>
      <c r="LBX15" s="188"/>
      <c r="LBY15" s="188"/>
      <c r="LBZ15" s="188"/>
      <c r="LCA15" s="188"/>
      <c r="LCB15" s="188"/>
      <c r="LCC15" s="188"/>
      <c r="LCD15" s="188"/>
      <c r="LCE15" s="188"/>
      <c r="LCF15" s="188"/>
      <c r="LCG15" s="188"/>
      <c r="LCH15" s="188"/>
      <c r="LCI15" s="188"/>
      <c r="LCJ15" s="188"/>
      <c r="LCK15" s="188"/>
      <c r="LCL15" s="188"/>
      <c r="LCM15" s="188"/>
      <c r="LCN15" s="188"/>
      <c r="LCO15" s="188"/>
      <c r="LCP15" s="188"/>
      <c r="LCQ15" s="188"/>
      <c r="LCR15" s="188"/>
      <c r="LCS15" s="188"/>
      <c r="LCT15" s="188"/>
      <c r="LCU15" s="188"/>
      <c r="LCV15" s="188"/>
      <c r="LCW15" s="188"/>
      <c r="LCX15" s="188"/>
      <c r="LCY15" s="188"/>
      <c r="LCZ15" s="188"/>
      <c r="LDA15" s="188"/>
      <c r="LDB15" s="188"/>
      <c r="LDC15" s="188"/>
      <c r="LDD15" s="188"/>
      <c r="LDE15" s="188"/>
      <c r="LDF15" s="188"/>
      <c r="LDG15" s="188"/>
      <c r="LDH15" s="188"/>
      <c r="LDI15" s="188"/>
      <c r="LDJ15" s="188"/>
      <c r="LDK15" s="188"/>
      <c r="LDL15" s="188"/>
      <c r="LDM15" s="188"/>
      <c r="LDN15" s="188"/>
      <c r="LDO15" s="188"/>
      <c r="LDP15" s="188"/>
      <c r="LDQ15" s="188"/>
      <c r="LDR15" s="188"/>
      <c r="LDS15" s="188"/>
      <c r="LDT15" s="188"/>
      <c r="LDU15" s="188"/>
      <c r="LDV15" s="188"/>
      <c r="LDW15" s="188"/>
      <c r="LDX15" s="188"/>
      <c r="LDY15" s="188"/>
      <c r="LDZ15" s="188"/>
      <c r="LEA15" s="188"/>
      <c r="LEB15" s="188"/>
      <c r="LEC15" s="188"/>
      <c r="LED15" s="188"/>
      <c r="LEE15" s="188"/>
      <c r="LEF15" s="188"/>
      <c r="LEG15" s="188"/>
      <c r="LEH15" s="188"/>
      <c r="LEI15" s="188"/>
      <c r="LEJ15" s="188"/>
      <c r="LEK15" s="188"/>
      <c r="LEL15" s="188"/>
      <c r="LEM15" s="188"/>
      <c r="LEN15" s="188"/>
      <c r="LEO15" s="188"/>
      <c r="LEP15" s="188"/>
      <c r="LEQ15" s="188"/>
      <c r="LER15" s="188"/>
      <c r="LES15" s="188"/>
      <c r="LET15" s="188"/>
      <c r="LEU15" s="188"/>
      <c r="LEV15" s="188"/>
      <c r="LEW15" s="188"/>
      <c r="LEX15" s="188"/>
      <c r="LEY15" s="188"/>
      <c r="LEZ15" s="188"/>
      <c r="LFA15" s="188"/>
      <c r="LFB15" s="188"/>
      <c r="LFC15" s="188"/>
      <c r="LFD15" s="188"/>
      <c r="LFE15" s="188"/>
      <c r="LFF15" s="188"/>
      <c r="LFG15" s="188"/>
      <c r="LFH15" s="188"/>
      <c r="LFI15" s="188"/>
      <c r="LFJ15" s="188"/>
      <c r="LFK15" s="188"/>
      <c r="LFL15" s="188"/>
      <c r="LFM15" s="188"/>
      <c r="LFN15" s="188"/>
      <c r="LFO15" s="188"/>
      <c r="LFP15" s="188"/>
      <c r="LFQ15" s="188"/>
      <c r="LFR15" s="188"/>
      <c r="LFS15" s="188"/>
      <c r="LFT15" s="188"/>
      <c r="LFU15" s="188"/>
      <c r="LFV15" s="188"/>
      <c r="LFW15" s="188"/>
      <c r="LFX15" s="188"/>
      <c r="LFY15" s="188"/>
      <c r="LFZ15" s="188"/>
      <c r="LGA15" s="188"/>
      <c r="LGB15" s="188"/>
      <c r="LGC15" s="188"/>
      <c r="LGD15" s="188"/>
      <c r="LGE15" s="188"/>
      <c r="LGF15" s="188"/>
      <c r="LGG15" s="188"/>
      <c r="LGH15" s="188"/>
      <c r="LGI15" s="188"/>
      <c r="LGJ15" s="188"/>
      <c r="LGK15" s="188"/>
      <c r="LGL15" s="188"/>
      <c r="LGM15" s="188"/>
      <c r="LGN15" s="188"/>
      <c r="LGO15" s="188"/>
      <c r="LGP15" s="188"/>
      <c r="LGQ15" s="188"/>
      <c r="LGR15" s="188"/>
      <c r="LGS15" s="188"/>
      <c r="LGT15" s="188"/>
      <c r="LGU15" s="188"/>
      <c r="LGV15" s="188"/>
      <c r="LGW15" s="188"/>
      <c r="LGX15" s="188"/>
      <c r="LGY15" s="188"/>
      <c r="LGZ15" s="188"/>
      <c r="LHA15" s="188"/>
      <c r="LHB15" s="188"/>
      <c r="LHC15" s="188"/>
      <c r="LHD15" s="188"/>
      <c r="LHE15" s="188"/>
      <c r="LHF15" s="188"/>
      <c r="LHG15" s="188"/>
      <c r="LHH15" s="188"/>
      <c r="LHI15" s="188"/>
      <c r="LHJ15" s="188"/>
      <c r="LHK15" s="188"/>
      <c r="LHL15" s="188"/>
      <c r="LHM15" s="188"/>
      <c r="LHN15" s="188"/>
      <c r="LHO15" s="188"/>
      <c r="LHP15" s="188"/>
      <c r="LHQ15" s="188"/>
      <c r="LHR15" s="188"/>
      <c r="LHS15" s="188"/>
      <c r="LHT15" s="188"/>
      <c r="LHU15" s="188"/>
      <c r="LHV15" s="188"/>
      <c r="LHW15" s="188"/>
      <c r="LHX15" s="188"/>
      <c r="LHY15" s="188"/>
      <c r="LHZ15" s="188"/>
      <c r="LIA15" s="188"/>
      <c r="LIB15" s="188"/>
      <c r="LIC15" s="188"/>
      <c r="LID15" s="188"/>
      <c r="LIE15" s="188"/>
      <c r="LIF15" s="188"/>
      <c r="LIG15" s="188"/>
      <c r="LIH15" s="188"/>
      <c r="LII15" s="188"/>
      <c r="LIJ15" s="188"/>
      <c r="LIK15" s="188"/>
      <c r="LIL15" s="188"/>
      <c r="LIM15" s="188"/>
      <c r="LIN15" s="188"/>
      <c r="LIO15" s="188"/>
      <c r="LIP15" s="188"/>
      <c r="LIQ15" s="188"/>
      <c r="LIR15" s="188"/>
      <c r="LIS15" s="188"/>
      <c r="LIT15" s="188"/>
      <c r="LIU15" s="188"/>
      <c r="LIV15" s="188"/>
      <c r="LIW15" s="188"/>
      <c r="LIX15" s="188"/>
      <c r="LIY15" s="188"/>
      <c r="LIZ15" s="188"/>
      <c r="LJA15" s="188"/>
      <c r="LJB15" s="188"/>
      <c r="LJC15" s="188"/>
      <c r="LJD15" s="188"/>
      <c r="LJE15" s="188"/>
      <c r="LJF15" s="188"/>
      <c r="LJG15" s="188"/>
      <c r="LJH15" s="188"/>
      <c r="LJI15" s="188"/>
      <c r="LJJ15" s="188"/>
      <c r="LJK15" s="188"/>
      <c r="LJL15" s="188"/>
      <c r="LJM15" s="188"/>
      <c r="LJN15" s="188"/>
      <c r="LJO15" s="188"/>
      <c r="LJP15" s="188"/>
      <c r="LJQ15" s="188"/>
      <c r="LJR15" s="188"/>
      <c r="LJS15" s="188"/>
      <c r="LJT15" s="188"/>
      <c r="LJU15" s="188"/>
      <c r="LJV15" s="188"/>
      <c r="LJW15" s="188"/>
      <c r="LJX15" s="188"/>
      <c r="LJY15" s="188"/>
      <c r="LJZ15" s="188"/>
      <c r="LKA15" s="188"/>
      <c r="LKB15" s="188"/>
      <c r="LKC15" s="188"/>
      <c r="LKD15" s="188"/>
      <c r="LKE15" s="188"/>
      <c r="LKF15" s="188"/>
      <c r="LKG15" s="188"/>
      <c r="LKH15" s="188"/>
      <c r="LKI15" s="188"/>
      <c r="LKJ15" s="188"/>
      <c r="LKK15" s="188"/>
      <c r="LKL15" s="188"/>
      <c r="LKM15" s="188"/>
      <c r="LKN15" s="188"/>
      <c r="LKO15" s="188"/>
      <c r="LKP15" s="188"/>
      <c r="LKQ15" s="188"/>
      <c r="LKR15" s="188"/>
      <c r="LKS15" s="188"/>
      <c r="LKT15" s="188"/>
      <c r="LKU15" s="188"/>
      <c r="LKV15" s="188"/>
      <c r="LKW15" s="188"/>
      <c r="LKX15" s="188"/>
      <c r="LKY15" s="188"/>
      <c r="LKZ15" s="188"/>
      <c r="LLA15" s="188"/>
      <c r="LLB15" s="188"/>
      <c r="LLC15" s="188"/>
      <c r="LLD15" s="188"/>
      <c r="LLE15" s="188"/>
      <c r="LLF15" s="188"/>
      <c r="LLG15" s="188"/>
      <c r="LLH15" s="188"/>
      <c r="LLI15" s="188"/>
      <c r="LLJ15" s="188"/>
      <c r="LLK15" s="188"/>
      <c r="LLL15" s="188"/>
      <c r="LLM15" s="188"/>
      <c r="LLN15" s="188"/>
      <c r="LLO15" s="188"/>
      <c r="LLP15" s="188"/>
      <c r="LLQ15" s="188"/>
      <c r="LLR15" s="188"/>
      <c r="LLS15" s="188"/>
      <c r="LLT15" s="188"/>
      <c r="LLU15" s="188"/>
      <c r="LLV15" s="188"/>
      <c r="LLW15" s="188"/>
      <c r="LLX15" s="188"/>
      <c r="LLY15" s="188"/>
      <c r="LLZ15" s="188"/>
      <c r="LMA15" s="188"/>
      <c r="LMB15" s="188"/>
      <c r="LMC15" s="188"/>
      <c r="LMD15" s="188"/>
      <c r="LME15" s="188"/>
      <c r="LMF15" s="188"/>
      <c r="LMG15" s="188"/>
      <c r="LMH15" s="188"/>
      <c r="LMI15" s="188"/>
      <c r="LMJ15" s="188"/>
      <c r="LMK15" s="188"/>
      <c r="LML15" s="188"/>
      <c r="LMM15" s="188"/>
      <c r="LMN15" s="188"/>
      <c r="LMO15" s="188"/>
      <c r="LMP15" s="188"/>
      <c r="LMQ15" s="188"/>
      <c r="LMR15" s="188"/>
      <c r="LMS15" s="188"/>
      <c r="LMT15" s="188"/>
      <c r="LMU15" s="188"/>
      <c r="LMV15" s="188"/>
      <c r="LMW15" s="188"/>
      <c r="LMX15" s="188"/>
      <c r="LMY15" s="188"/>
      <c r="LMZ15" s="188"/>
      <c r="LNA15" s="188"/>
      <c r="LNB15" s="188"/>
      <c r="LNC15" s="188"/>
      <c r="LND15" s="188"/>
      <c r="LNE15" s="188"/>
      <c r="LNF15" s="188"/>
      <c r="LNG15" s="188"/>
      <c r="LNH15" s="188"/>
      <c r="LNI15" s="188"/>
      <c r="LNJ15" s="188"/>
      <c r="LNK15" s="188"/>
      <c r="LNL15" s="188"/>
      <c r="LNM15" s="188"/>
      <c r="LNN15" s="188"/>
      <c r="LNO15" s="188"/>
      <c r="LNP15" s="188"/>
      <c r="LNQ15" s="188"/>
      <c r="LNR15" s="188"/>
      <c r="LNS15" s="188"/>
      <c r="LNT15" s="188"/>
      <c r="LNU15" s="188"/>
      <c r="LNV15" s="188"/>
      <c r="LNW15" s="188"/>
      <c r="LNX15" s="188"/>
      <c r="LNY15" s="188"/>
      <c r="LNZ15" s="188"/>
      <c r="LOA15" s="188"/>
      <c r="LOB15" s="188"/>
      <c r="LOC15" s="188"/>
      <c r="LOD15" s="188"/>
      <c r="LOE15" s="188"/>
      <c r="LOF15" s="188"/>
      <c r="LOG15" s="188"/>
      <c r="LOH15" s="188"/>
      <c r="LOI15" s="188"/>
      <c r="LOJ15" s="188"/>
      <c r="LOK15" s="188"/>
      <c r="LOL15" s="188"/>
      <c r="LOM15" s="188"/>
      <c r="LON15" s="188"/>
      <c r="LOO15" s="188"/>
      <c r="LOP15" s="188"/>
      <c r="LOQ15" s="188"/>
      <c r="LOR15" s="188"/>
      <c r="LOS15" s="188"/>
      <c r="LOT15" s="188"/>
      <c r="LOU15" s="188"/>
      <c r="LOV15" s="188"/>
      <c r="LOW15" s="188"/>
      <c r="LOX15" s="188"/>
      <c r="LOY15" s="188"/>
      <c r="LOZ15" s="188"/>
      <c r="LPA15" s="188"/>
      <c r="LPB15" s="188"/>
      <c r="LPC15" s="188"/>
      <c r="LPD15" s="188"/>
      <c r="LPE15" s="188"/>
      <c r="LPF15" s="188"/>
      <c r="LPG15" s="188"/>
      <c r="LPH15" s="188"/>
      <c r="LPI15" s="188"/>
      <c r="LPJ15" s="188"/>
      <c r="LPK15" s="188"/>
      <c r="LPL15" s="188"/>
      <c r="LPM15" s="188"/>
      <c r="LPN15" s="188"/>
      <c r="LPO15" s="188"/>
      <c r="LPP15" s="188"/>
      <c r="LPQ15" s="188"/>
      <c r="LPR15" s="188"/>
      <c r="LPS15" s="188"/>
      <c r="LPT15" s="188"/>
      <c r="LPU15" s="188"/>
      <c r="LPV15" s="188"/>
      <c r="LPW15" s="188"/>
      <c r="LPX15" s="188"/>
      <c r="LPY15" s="188"/>
      <c r="LPZ15" s="188"/>
      <c r="LQA15" s="188"/>
      <c r="LQB15" s="188"/>
      <c r="LQC15" s="188"/>
      <c r="LQD15" s="188"/>
      <c r="LQE15" s="188"/>
      <c r="LQF15" s="188"/>
      <c r="LQG15" s="188"/>
      <c r="LQH15" s="188"/>
      <c r="LQI15" s="188"/>
      <c r="LQJ15" s="188"/>
      <c r="LQK15" s="188"/>
      <c r="LQL15" s="188"/>
      <c r="LQM15" s="188"/>
      <c r="LQN15" s="188"/>
      <c r="LQO15" s="188"/>
      <c r="LQP15" s="188"/>
      <c r="LQQ15" s="188"/>
      <c r="LQR15" s="188"/>
      <c r="LQS15" s="188"/>
      <c r="LQT15" s="188"/>
      <c r="LQU15" s="188"/>
      <c r="LQV15" s="188"/>
      <c r="LQW15" s="188"/>
      <c r="LQX15" s="188"/>
      <c r="LQY15" s="188"/>
      <c r="LQZ15" s="188"/>
      <c r="LRA15" s="188"/>
      <c r="LRB15" s="188"/>
      <c r="LRC15" s="188"/>
      <c r="LRD15" s="188"/>
      <c r="LRE15" s="188"/>
      <c r="LRF15" s="188"/>
      <c r="LRG15" s="188"/>
      <c r="LRH15" s="188"/>
      <c r="LRI15" s="188"/>
      <c r="LRJ15" s="188"/>
      <c r="LRK15" s="188"/>
      <c r="LRL15" s="188"/>
      <c r="LRM15" s="188"/>
      <c r="LRN15" s="188"/>
      <c r="LRO15" s="188"/>
      <c r="LRP15" s="188"/>
      <c r="LRQ15" s="188"/>
      <c r="LRR15" s="188"/>
      <c r="LRS15" s="188"/>
      <c r="LRT15" s="188"/>
      <c r="LRU15" s="188"/>
      <c r="LRV15" s="188"/>
      <c r="LRW15" s="188"/>
      <c r="LRX15" s="188"/>
      <c r="LRY15" s="188"/>
      <c r="LRZ15" s="188"/>
      <c r="LSA15" s="188"/>
      <c r="LSB15" s="188"/>
      <c r="LSC15" s="188"/>
      <c r="LSD15" s="188"/>
      <c r="LSE15" s="188"/>
      <c r="LSF15" s="188"/>
      <c r="LSG15" s="188"/>
      <c r="LSH15" s="188"/>
      <c r="LSI15" s="188"/>
      <c r="LSJ15" s="188"/>
      <c r="LSK15" s="188"/>
      <c r="LSL15" s="188"/>
      <c r="LSM15" s="188"/>
      <c r="LSN15" s="188"/>
      <c r="LSO15" s="188"/>
      <c r="LSP15" s="188"/>
      <c r="LSQ15" s="188"/>
      <c r="LSR15" s="188"/>
      <c r="LSS15" s="188"/>
      <c r="LST15" s="188"/>
      <c r="LSU15" s="188"/>
      <c r="LSV15" s="188"/>
      <c r="LSW15" s="188"/>
      <c r="LSX15" s="188"/>
      <c r="LSY15" s="188"/>
      <c r="LSZ15" s="188"/>
      <c r="LTA15" s="188"/>
      <c r="LTB15" s="188"/>
      <c r="LTC15" s="188"/>
      <c r="LTD15" s="188"/>
      <c r="LTE15" s="188"/>
      <c r="LTF15" s="188"/>
      <c r="LTG15" s="188"/>
      <c r="LTH15" s="188"/>
      <c r="LTI15" s="188"/>
      <c r="LTJ15" s="188"/>
      <c r="LTK15" s="188"/>
      <c r="LTL15" s="188"/>
      <c r="LTM15" s="188"/>
      <c r="LTN15" s="188"/>
      <c r="LTO15" s="188"/>
      <c r="LTP15" s="188"/>
      <c r="LTQ15" s="188"/>
      <c r="LTR15" s="188"/>
      <c r="LTS15" s="188"/>
      <c r="LTT15" s="188"/>
      <c r="LTU15" s="188"/>
      <c r="LTV15" s="188"/>
      <c r="LTW15" s="188"/>
      <c r="LTX15" s="188"/>
      <c r="LTY15" s="188"/>
      <c r="LTZ15" s="188"/>
      <c r="LUA15" s="188"/>
      <c r="LUB15" s="188"/>
      <c r="LUC15" s="188"/>
      <c r="LUD15" s="188"/>
      <c r="LUE15" s="188"/>
      <c r="LUF15" s="188"/>
      <c r="LUG15" s="188"/>
      <c r="LUH15" s="188"/>
      <c r="LUI15" s="188"/>
      <c r="LUJ15" s="188"/>
      <c r="LUK15" s="188"/>
      <c r="LUL15" s="188"/>
      <c r="LUM15" s="188"/>
      <c r="LUN15" s="188"/>
      <c r="LUO15" s="188"/>
      <c r="LUP15" s="188"/>
      <c r="LUQ15" s="188"/>
      <c r="LUR15" s="188"/>
      <c r="LUS15" s="188"/>
      <c r="LUT15" s="188"/>
      <c r="LUU15" s="188"/>
      <c r="LUV15" s="188"/>
      <c r="LUW15" s="188"/>
      <c r="LUX15" s="188"/>
      <c r="LUY15" s="188"/>
      <c r="LUZ15" s="188"/>
      <c r="LVA15" s="188"/>
      <c r="LVB15" s="188"/>
      <c r="LVC15" s="188"/>
      <c r="LVD15" s="188"/>
      <c r="LVE15" s="188"/>
      <c r="LVF15" s="188"/>
      <c r="LVG15" s="188"/>
      <c r="LVH15" s="188"/>
      <c r="LVI15" s="188"/>
      <c r="LVJ15" s="188"/>
      <c r="LVK15" s="188"/>
      <c r="LVL15" s="188"/>
      <c r="LVM15" s="188"/>
      <c r="LVN15" s="188"/>
      <c r="LVO15" s="188"/>
      <c r="LVP15" s="188"/>
      <c r="LVQ15" s="188"/>
      <c r="LVR15" s="188"/>
      <c r="LVS15" s="188"/>
      <c r="LVT15" s="188"/>
      <c r="LVU15" s="188"/>
      <c r="LVV15" s="188"/>
      <c r="LVW15" s="188"/>
      <c r="LVX15" s="188"/>
      <c r="LVY15" s="188"/>
      <c r="LVZ15" s="188"/>
      <c r="LWA15" s="188"/>
      <c r="LWB15" s="188"/>
      <c r="LWC15" s="188"/>
      <c r="LWD15" s="188"/>
      <c r="LWE15" s="188"/>
      <c r="LWF15" s="188"/>
      <c r="LWG15" s="188"/>
      <c r="LWH15" s="188"/>
      <c r="LWI15" s="188"/>
      <c r="LWJ15" s="188"/>
      <c r="LWK15" s="188"/>
      <c r="LWL15" s="188"/>
      <c r="LWM15" s="188"/>
      <c r="LWN15" s="188"/>
      <c r="LWO15" s="188"/>
      <c r="LWP15" s="188"/>
      <c r="LWQ15" s="188"/>
      <c r="LWR15" s="188"/>
      <c r="LWS15" s="188"/>
      <c r="LWT15" s="188"/>
      <c r="LWU15" s="188"/>
      <c r="LWV15" s="188"/>
      <c r="LWW15" s="188"/>
      <c r="LWX15" s="188"/>
      <c r="LWY15" s="188"/>
      <c r="LWZ15" s="188"/>
      <c r="LXA15" s="188"/>
      <c r="LXB15" s="188"/>
      <c r="LXC15" s="188"/>
      <c r="LXD15" s="188"/>
      <c r="LXE15" s="188"/>
      <c r="LXF15" s="188"/>
      <c r="LXG15" s="188"/>
      <c r="LXH15" s="188"/>
      <c r="LXI15" s="188"/>
      <c r="LXJ15" s="188"/>
      <c r="LXK15" s="188"/>
      <c r="LXL15" s="188"/>
      <c r="LXM15" s="188"/>
      <c r="LXN15" s="188"/>
      <c r="LXO15" s="188"/>
      <c r="LXP15" s="188"/>
      <c r="LXQ15" s="188"/>
      <c r="LXR15" s="188"/>
      <c r="LXS15" s="188"/>
      <c r="LXT15" s="188"/>
      <c r="LXU15" s="188"/>
      <c r="LXV15" s="188"/>
      <c r="LXW15" s="188"/>
      <c r="LXX15" s="188"/>
      <c r="LXY15" s="188"/>
      <c r="LXZ15" s="188"/>
      <c r="LYA15" s="188"/>
      <c r="LYB15" s="188"/>
      <c r="LYC15" s="188"/>
      <c r="LYD15" s="188"/>
      <c r="LYE15" s="188"/>
      <c r="LYF15" s="188"/>
      <c r="LYG15" s="188"/>
      <c r="LYH15" s="188"/>
      <c r="LYI15" s="188"/>
      <c r="LYJ15" s="188"/>
      <c r="LYK15" s="188"/>
      <c r="LYL15" s="188"/>
      <c r="LYM15" s="188"/>
      <c r="LYN15" s="188"/>
      <c r="LYO15" s="188"/>
      <c r="LYP15" s="188"/>
      <c r="LYQ15" s="188"/>
      <c r="LYR15" s="188"/>
      <c r="LYS15" s="188"/>
      <c r="LYT15" s="188"/>
      <c r="LYU15" s="188"/>
      <c r="LYV15" s="188"/>
      <c r="LYW15" s="188"/>
      <c r="LYX15" s="188"/>
      <c r="LYY15" s="188"/>
      <c r="LYZ15" s="188"/>
      <c r="LZA15" s="188"/>
      <c r="LZB15" s="188"/>
      <c r="LZC15" s="188"/>
      <c r="LZD15" s="188"/>
      <c r="LZE15" s="188"/>
      <c r="LZF15" s="188"/>
      <c r="LZG15" s="188"/>
      <c r="LZH15" s="188"/>
      <c r="LZI15" s="188"/>
      <c r="LZJ15" s="188"/>
      <c r="LZK15" s="188"/>
      <c r="LZL15" s="188"/>
      <c r="LZM15" s="188"/>
      <c r="LZN15" s="188"/>
      <c r="LZO15" s="188"/>
      <c r="LZP15" s="188"/>
      <c r="LZQ15" s="188"/>
      <c r="LZR15" s="188"/>
      <c r="LZS15" s="188"/>
      <c r="LZT15" s="188"/>
      <c r="LZU15" s="188"/>
      <c r="LZV15" s="188"/>
      <c r="LZW15" s="188"/>
      <c r="LZX15" s="188"/>
      <c r="LZY15" s="188"/>
      <c r="LZZ15" s="188"/>
      <c r="MAA15" s="188"/>
      <c r="MAB15" s="188"/>
      <c r="MAC15" s="188"/>
      <c r="MAD15" s="188"/>
      <c r="MAE15" s="188"/>
      <c r="MAF15" s="188"/>
      <c r="MAG15" s="188"/>
      <c r="MAH15" s="188"/>
      <c r="MAI15" s="188"/>
      <c r="MAJ15" s="188"/>
      <c r="MAK15" s="188"/>
      <c r="MAL15" s="188"/>
      <c r="MAM15" s="188"/>
      <c r="MAN15" s="188"/>
      <c r="MAO15" s="188"/>
      <c r="MAP15" s="188"/>
      <c r="MAQ15" s="188"/>
      <c r="MAR15" s="188"/>
      <c r="MAS15" s="188"/>
      <c r="MAT15" s="188"/>
      <c r="MAU15" s="188"/>
      <c r="MAV15" s="188"/>
      <c r="MAW15" s="188"/>
      <c r="MAX15" s="188"/>
      <c r="MAY15" s="188"/>
      <c r="MAZ15" s="188"/>
      <c r="MBA15" s="188"/>
      <c r="MBB15" s="188"/>
      <c r="MBC15" s="188"/>
      <c r="MBD15" s="188"/>
      <c r="MBE15" s="188"/>
      <c r="MBF15" s="188"/>
      <c r="MBG15" s="188"/>
      <c r="MBH15" s="188"/>
      <c r="MBI15" s="188"/>
      <c r="MBJ15" s="188"/>
      <c r="MBK15" s="188"/>
      <c r="MBL15" s="188"/>
      <c r="MBM15" s="188"/>
      <c r="MBN15" s="188"/>
      <c r="MBO15" s="188"/>
      <c r="MBP15" s="188"/>
      <c r="MBQ15" s="188"/>
      <c r="MBR15" s="188"/>
      <c r="MBS15" s="188"/>
      <c r="MBT15" s="188"/>
      <c r="MBU15" s="188"/>
      <c r="MBV15" s="188"/>
      <c r="MBW15" s="188"/>
      <c r="MBX15" s="188"/>
      <c r="MBY15" s="188"/>
      <c r="MBZ15" s="188"/>
      <c r="MCA15" s="188"/>
      <c r="MCB15" s="188"/>
      <c r="MCC15" s="188"/>
      <c r="MCD15" s="188"/>
      <c r="MCE15" s="188"/>
      <c r="MCF15" s="188"/>
      <c r="MCG15" s="188"/>
      <c r="MCH15" s="188"/>
      <c r="MCI15" s="188"/>
      <c r="MCJ15" s="188"/>
      <c r="MCK15" s="188"/>
      <c r="MCL15" s="188"/>
      <c r="MCM15" s="188"/>
      <c r="MCN15" s="188"/>
      <c r="MCO15" s="188"/>
      <c r="MCP15" s="188"/>
      <c r="MCQ15" s="188"/>
      <c r="MCR15" s="188"/>
      <c r="MCS15" s="188"/>
      <c r="MCT15" s="188"/>
      <c r="MCU15" s="188"/>
      <c r="MCV15" s="188"/>
      <c r="MCW15" s="188"/>
      <c r="MCX15" s="188"/>
      <c r="MCY15" s="188"/>
      <c r="MCZ15" s="188"/>
      <c r="MDA15" s="188"/>
      <c r="MDB15" s="188"/>
      <c r="MDC15" s="188"/>
      <c r="MDD15" s="188"/>
      <c r="MDE15" s="188"/>
      <c r="MDF15" s="188"/>
      <c r="MDG15" s="188"/>
      <c r="MDH15" s="188"/>
      <c r="MDI15" s="188"/>
      <c r="MDJ15" s="188"/>
      <c r="MDK15" s="188"/>
      <c r="MDL15" s="188"/>
      <c r="MDM15" s="188"/>
      <c r="MDN15" s="188"/>
      <c r="MDO15" s="188"/>
      <c r="MDP15" s="188"/>
      <c r="MDQ15" s="188"/>
      <c r="MDR15" s="188"/>
      <c r="MDS15" s="188"/>
      <c r="MDT15" s="188"/>
      <c r="MDU15" s="188"/>
      <c r="MDV15" s="188"/>
      <c r="MDW15" s="188"/>
      <c r="MDX15" s="188"/>
      <c r="MDY15" s="188"/>
      <c r="MDZ15" s="188"/>
      <c r="MEA15" s="188"/>
      <c r="MEB15" s="188"/>
      <c r="MEC15" s="188"/>
      <c r="MED15" s="188"/>
      <c r="MEE15" s="188"/>
      <c r="MEF15" s="188"/>
      <c r="MEG15" s="188"/>
      <c r="MEH15" s="188"/>
      <c r="MEI15" s="188"/>
      <c r="MEJ15" s="188"/>
      <c r="MEK15" s="188"/>
      <c r="MEL15" s="188"/>
      <c r="MEM15" s="188"/>
      <c r="MEN15" s="188"/>
      <c r="MEO15" s="188"/>
      <c r="MEP15" s="188"/>
      <c r="MEQ15" s="188"/>
      <c r="MER15" s="188"/>
      <c r="MES15" s="188"/>
      <c r="MET15" s="188"/>
      <c r="MEU15" s="188"/>
      <c r="MEV15" s="188"/>
      <c r="MEW15" s="188"/>
      <c r="MEX15" s="188"/>
      <c r="MEY15" s="188"/>
      <c r="MEZ15" s="188"/>
      <c r="MFA15" s="188"/>
      <c r="MFB15" s="188"/>
      <c r="MFC15" s="188"/>
      <c r="MFD15" s="188"/>
      <c r="MFE15" s="188"/>
      <c r="MFF15" s="188"/>
      <c r="MFG15" s="188"/>
      <c r="MFH15" s="188"/>
      <c r="MFI15" s="188"/>
      <c r="MFJ15" s="188"/>
      <c r="MFK15" s="188"/>
      <c r="MFL15" s="188"/>
      <c r="MFM15" s="188"/>
      <c r="MFN15" s="188"/>
      <c r="MFO15" s="188"/>
      <c r="MFP15" s="188"/>
      <c r="MFQ15" s="188"/>
      <c r="MFR15" s="188"/>
      <c r="MFS15" s="188"/>
      <c r="MFT15" s="188"/>
      <c r="MFU15" s="188"/>
      <c r="MFV15" s="188"/>
      <c r="MFW15" s="188"/>
      <c r="MFX15" s="188"/>
      <c r="MFY15" s="188"/>
      <c r="MFZ15" s="188"/>
      <c r="MGA15" s="188"/>
      <c r="MGB15" s="188"/>
      <c r="MGC15" s="188"/>
      <c r="MGD15" s="188"/>
      <c r="MGE15" s="188"/>
      <c r="MGF15" s="188"/>
      <c r="MGG15" s="188"/>
      <c r="MGH15" s="188"/>
      <c r="MGI15" s="188"/>
      <c r="MGJ15" s="188"/>
      <c r="MGK15" s="188"/>
      <c r="MGL15" s="188"/>
      <c r="MGM15" s="188"/>
      <c r="MGN15" s="188"/>
      <c r="MGO15" s="188"/>
      <c r="MGP15" s="188"/>
      <c r="MGQ15" s="188"/>
      <c r="MGR15" s="188"/>
      <c r="MGS15" s="188"/>
      <c r="MGT15" s="188"/>
      <c r="MGU15" s="188"/>
      <c r="MGV15" s="188"/>
      <c r="MGW15" s="188"/>
      <c r="MGX15" s="188"/>
      <c r="MGY15" s="188"/>
      <c r="MGZ15" s="188"/>
      <c r="MHA15" s="188"/>
      <c r="MHB15" s="188"/>
      <c r="MHC15" s="188"/>
      <c r="MHD15" s="188"/>
      <c r="MHE15" s="188"/>
      <c r="MHF15" s="188"/>
      <c r="MHG15" s="188"/>
      <c r="MHH15" s="188"/>
      <c r="MHI15" s="188"/>
      <c r="MHJ15" s="188"/>
      <c r="MHK15" s="188"/>
      <c r="MHL15" s="188"/>
      <c r="MHM15" s="188"/>
      <c r="MHN15" s="188"/>
      <c r="MHO15" s="188"/>
      <c r="MHP15" s="188"/>
      <c r="MHQ15" s="188"/>
      <c r="MHR15" s="188"/>
      <c r="MHS15" s="188"/>
      <c r="MHT15" s="188"/>
      <c r="MHU15" s="188"/>
      <c r="MHV15" s="188"/>
      <c r="MHW15" s="188"/>
      <c r="MHX15" s="188"/>
      <c r="MHY15" s="188"/>
      <c r="MHZ15" s="188"/>
      <c r="MIA15" s="188"/>
      <c r="MIB15" s="188"/>
      <c r="MIC15" s="188"/>
      <c r="MID15" s="188"/>
      <c r="MIE15" s="188"/>
      <c r="MIF15" s="188"/>
      <c r="MIG15" s="188"/>
      <c r="MIH15" s="188"/>
      <c r="MII15" s="188"/>
      <c r="MIJ15" s="188"/>
      <c r="MIK15" s="188"/>
      <c r="MIL15" s="188"/>
      <c r="MIM15" s="188"/>
      <c r="MIN15" s="188"/>
      <c r="MIO15" s="188"/>
      <c r="MIP15" s="188"/>
      <c r="MIQ15" s="188"/>
      <c r="MIR15" s="188"/>
      <c r="MIS15" s="188"/>
      <c r="MIT15" s="188"/>
      <c r="MIU15" s="188"/>
      <c r="MIV15" s="188"/>
      <c r="MIW15" s="188"/>
      <c r="MIX15" s="188"/>
      <c r="MIY15" s="188"/>
      <c r="MIZ15" s="188"/>
      <c r="MJA15" s="188"/>
      <c r="MJB15" s="188"/>
      <c r="MJC15" s="188"/>
      <c r="MJD15" s="188"/>
      <c r="MJE15" s="188"/>
      <c r="MJF15" s="188"/>
      <c r="MJG15" s="188"/>
      <c r="MJH15" s="188"/>
      <c r="MJI15" s="188"/>
      <c r="MJJ15" s="188"/>
      <c r="MJK15" s="188"/>
      <c r="MJL15" s="188"/>
      <c r="MJM15" s="188"/>
      <c r="MJN15" s="188"/>
      <c r="MJO15" s="188"/>
      <c r="MJP15" s="188"/>
      <c r="MJQ15" s="188"/>
      <c r="MJR15" s="188"/>
      <c r="MJS15" s="188"/>
      <c r="MJT15" s="188"/>
      <c r="MJU15" s="188"/>
      <c r="MJV15" s="188"/>
      <c r="MJW15" s="188"/>
      <c r="MJX15" s="188"/>
      <c r="MJY15" s="188"/>
      <c r="MJZ15" s="188"/>
      <c r="MKA15" s="188"/>
      <c r="MKB15" s="188"/>
      <c r="MKC15" s="188"/>
      <c r="MKD15" s="188"/>
      <c r="MKE15" s="188"/>
      <c r="MKF15" s="188"/>
      <c r="MKG15" s="188"/>
      <c r="MKH15" s="188"/>
      <c r="MKI15" s="188"/>
      <c r="MKJ15" s="188"/>
      <c r="MKK15" s="188"/>
      <c r="MKL15" s="188"/>
      <c r="MKM15" s="188"/>
      <c r="MKN15" s="188"/>
      <c r="MKO15" s="188"/>
      <c r="MKP15" s="188"/>
      <c r="MKQ15" s="188"/>
      <c r="MKR15" s="188"/>
      <c r="MKS15" s="188"/>
      <c r="MKT15" s="188"/>
      <c r="MKU15" s="188"/>
      <c r="MKV15" s="188"/>
      <c r="MKW15" s="188"/>
      <c r="MKX15" s="188"/>
      <c r="MKY15" s="188"/>
      <c r="MKZ15" s="188"/>
      <c r="MLA15" s="188"/>
      <c r="MLB15" s="188"/>
      <c r="MLC15" s="188"/>
      <c r="MLD15" s="188"/>
      <c r="MLE15" s="188"/>
      <c r="MLF15" s="188"/>
      <c r="MLG15" s="188"/>
      <c r="MLH15" s="188"/>
      <c r="MLI15" s="188"/>
      <c r="MLJ15" s="188"/>
      <c r="MLK15" s="188"/>
      <c r="MLL15" s="188"/>
      <c r="MLM15" s="188"/>
      <c r="MLN15" s="188"/>
      <c r="MLO15" s="188"/>
      <c r="MLP15" s="188"/>
      <c r="MLQ15" s="188"/>
      <c r="MLR15" s="188"/>
      <c r="MLS15" s="188"/>
      <c r="MLT15" s="188"/>
      <c r="MLU15" s="188"/>
      <c r="MLV15" s="188"/>
      <c r="MLW15" s="188"/>
      <c r="MLX15" s="188"/>
      <c r="MLY15" s="188"/>
      <c r="MLZ15" s="188"/>
      <c r="MMA15" s="188"/>
      <c r="MMB15" s="188"/>
      <c r="MMC15" s="188"/>
      <c r="MMD15" s="188"/>
      <c r="MME15" s="188"/>
      <c r="MMF15" s="188"/>
      <c r="MMG15" s="188"/>
      <c r="MMH15" s="188"/>
      <c r="MMI15" s="188"/>
      <c r="MMJ15" s="188"/>
      <c r="MMK15" s="188"/>
      <c r="MML15" s="188"/>
      <c r="MMM15" s="188"/>
      <c r="MMN15" s="188"/>
      <c r="MMO15" s="188"/>
      <c r="MMP15" s="188"/>
      <c r="MMQ15" s="188"/>
      <c r="MMR15" s="188"/>
      <c r="MMS15" s="188"/>
      <c r="MMT15" s="188"/>
      <c r="MMU15" s="188"/>
      <c r="MMV15" s="188"/>
      <c r="MMW15" s="188"/>
      <c r="MMX15" s="188"/>
      <c r="MMY15" s="188"/>
      <c r="MMZ15" s="188"/>
      <c r="MNA15" s="188"/>
      <c r="MNB15" s="188"/>
      <c r="MNC15" s="188"/>
      <c r="MND15" s="188"/>
      <c r="MNE15" s="188"/>
      <c r="MNF15" s="188"/>
      <c r="MNG15" s="188"/>
      <c r="MNH15" s="188"/>
      <c r="MNI15" s="188"/>
      <c r="MNJ15" s="188"/>
      <c r="MNK15" s="188"/>
      <c r="MNL15" s="188"/>
      <c r="MNM15" s="188"/>
      <c r="MNN15" s="188"/>
      <c r="MNO15" s="188"/>
      <c r="MNP15" s="188"/>
      <c r="MNQ15" s="188"/>
      <c r="MNR15" s="188"/>
      <c r="MNS15" s="188"/>
      <c r="MNT15" s="188"/>
      <c r="MNU15" s="188"/>
      <c r="MNV15" s="188"/>
      <c r="MNW15" s="188"/>
      <c r="MNX15" s="188"/>
      <c r="MNY15" s="188"/>
      <c r="MNZ15" s="188"/>
      <c r="MOA15" s="188"/>
      <c r="MOB15" s="188"/>
      <c r="MOC15" s="188"/>
      <c r="MOD15" s="188"/>
      <c r="MOE15" s="188"/>
      <c r="MOF15" s="188"/>
      <c r="MOG15" s="188"/>
      <c r="MOH15" s="188"/>
      <c r="MOI15" s="188"/>
      <c r="MOJ15" s="188"/>
      <c r="MOK15" s="188"/>
      <c r="MOL15" s="188"/>
      <c r="MOM15" s="188"/>
      <c r="MON15" s="188"/>
      <c r="MOO15" s="188"/>
      <c r="MOP15" s="188"/>
      <c r="MOQ15" s="188"/>
      <c r="MOR15" s="188"/>
      <c r="MOS15" s="188"/>
      <c r="MOT15" s="188"/>
      <c r="MOU15" s="188"/>
      <c r="MOV15" s="188"/>
      <c r="MOW15" s="188"/>
      <c r="MOX15" s="188"/>
      <c r="MOY15" s="188"/>
      <c r="MOZ15" s="188"/>
      <c r="MPA15" s="188"/>
      <c r="MPB15" s="188"/>
      <c r="MPC15" s="188"/>
      <c r="MPD15" s="188"/>
      <c r="MPE15" s="188"/>
      <c r="MPF15" s="188"/>
      <c r="MPG15" s="188"/>
      <c r="MPH15" s="188"/>
      <c r="MPI15" s="188"/>
      <c r="MPJ15" s="188"/>
      <c r="MPK15" s="188"/>
      <c r="MPL15" s="188"/>
      <c r="MPM15" s="188"/>
      <c r="MPN15" s="188"/>
      <c r="MPO15" s="188"/>
      <c r="MPP15" s="188"/>
      <c r="MPQ15" s="188"/>
      <c r="MPR15" s="188"/>
      <c r="MPS15" s="188"/>
      <c r="MPT15" s="188"/>
      <c r="MPU15" s="188"/>
      <c r="MPV15" s="188"/>
      <c r="MPW15" s="188"/>
      <c r="MPX15" s="188"/>
      <c r="MPY15" s="188"/>
      <c r="MPZ15" s="188"/>
      <c r="MQA15" s="188"/>
      <c r="MQB15" s="188"/>
      <c r="MQC15" s="188"/>
      <c r="MQD15" s="188"/>
      <c r="MQE15" s="188"/>
      <c r="MQF15" s="188"/>
      <c r="MQG15" s="188"/>
      <c r="MQH15" s="188"/>
      <c r="MQI15" s="188"/>
      <c r="MQJ15" s="188"/>
      <c r="MQK15" s="188"/>
      <c r="MQL15" s="188"/>
      <c r="MQM15" s="188"/>
      <c r="MQN15" s="188"/>
      <c r="MQO15" s="188"/>
      <c r="MQP15" s="188"/>
      <c r="MQQ15" s="188"/>
      <c r="MQR15" s="188"/>
      <c r="MQS15" s="188"/>
      <c r="MQT15" s="188"/>
      <c r="MQU15" s="188"/>
      <c r="MQV15" s="188"/>
      <c r="MQW15" s="188"/>
      <c r="MQX15" s="188"/>
      <c r="MQY15" s="188"/>
      <c r="MQZ15" s="188"/>
      <c r="MRA15" s="188"/>
      <c r="MRB15" s="188"/>
      <c r="MRC15" s="188"/>
      <c r="MRD15" s="188"/>
      <c r="MRE15" s="188"/>
      <c r="MRF15" s="188"/>
      <c r="MRG15" s="188"/>
      <c r="MRH15" s="188"/>
      <c r="MRI15" s="188"/>
      <c r="MRJ15" s="188"/>
      <c r="MRK15" s="188"/>
      <c r="MRL15" s="188"/>
      <c r="MRM15" s="188"/>
      <c r="MRN15" s="188"/>
      <c r="MRO15" s="188"/>
      <c r="MRP15" s="188"/>
      <c r="MRQ15" s="188"/>
      <c r="MRR15" s="188"/>
      <c r="MRS15" s="188"/>
      <c r="MRT15" s="188"/>
      <c r="MRU15" s="188"/>
      <c r="MRV15" s="188"/>
      <c r="MRW15" s="188"/>
      <c r="MRX15" s="188"/>
      <c r="MRY15" s="188"/>
      <c r="MRZ15" s="188"/>
      <c r="MSA15" s="188"/>
      <c r="MSB15" s="188"/>
      <c r="MSC15" s="188"/>
      <c r="MSD15" s="188"/>
      <c r="MSE15" s="188"/>
      <c r="MSF15" s="188"/>
      <c r="MSG15" s="188"/>
      <c r="MSH15" s="188"/>
      <c r="MSI15" s="188"/>
      <c r="MSJ15" s="188"/>
      <c r="MSK15" s="188"/>
      <c r="MSL15" s="188"/>
      <c r="MSM15" s="188"/>
      <c r="MSN15" s="188"/>
      <c r="MSO15" s="188"/>
      <c r="MSP15" s="188"/>
      <c r="MSQ15" s="188"/>
      <c r="MSR15" s="188"/>
      <c r="MSS15" s="188"/>
      <c r="MST15" s="188"/>
      <c r="MSU15" s="188"/>
      <c r="MSV15" s="188"/>
      <c r="MSW15" s="188"/>
      <c r="MSX15" s="188"/>
      <c r="MSY15" s="188"/>
      <c r="MSZ15" s="188"/>
      <c r="MTA15" s="188"/>
      <c r="MTB15" s="188"/>
      <c r="MTC15" s="188"/>
      <c r="MTD15" s="188"/>
      <c r="MTE15" s="188"/>
      <c r="MTF15" s="188"/>
      <c r="MTG15" s="188"/>
      <c r="MTH15" s="188"/>
      <c r="MTI15" s="188"/>
      <c r="MTJ15" s="188"/>
      <c r="MTK15" s="188"/>
      <c r="MTL15" s="188"/>
      <c r="MTM15" s="188"/>
      <c r="MTN15" s="188"/>
      <c r="MTO15" s="188"/>
      <c r="MTP15" s="188"/>
      <c r="MTQ15" s="188"/>
      <c r="MTR15" s="188"/>
      <c r="MTS15" s="188"/>
      <c r="MTT15" s="188"/>
      <c r="MTU15" s="188"/>
      <c r="MTV15" s="188"/>
      <c r="MTW15" s="188"/>
      <c r="MTX15" s="188"/>
      <c r="MTY15" s="188"/>
      <c r="MTZ15" s="188"/>
      <c r="MUA15" s="188"/>
      <c r="MUB15" s="188"/>
      <c r="MUC15" s="188"/>
      <c r="MUD15" s="188"/>
      <c r="MUE15" s="188"/>
      <c r="MUF15" s="188"/>
      <c r="MUG15" s="188"/>
      <c r="MUH15" s="188"/>
      <c r="MUI15" s="188"/>
      <c r="MUJ15" s="188"/>
      <c r="MUK15" s="188"/>
      <c r="MUL15" s="188"/>
      <c r="MUM15" s="188"/>
      <c r="MUN15" s="188"/>
      <c r="MUO15" s="188"/>
      <c r="MUP15" s="188"/>
      <c r="MUQ15" s="188"/>
      <c r="MUR15" s="188"/>
      <c r="MUS15" s="188"/>
      <c r="MUT15" s="188"/>
      <c r="MUU15" s="188"/>
      <c r="MUV15" s="188"/>
      <c r="MUW15" s="188"/>
      <c r="MUX15" s="188"/>
      <c r="MUY15" s="188"/>
      <c r="MUZ15" s="188"/>
      <c r="MVA15" s="188"/>
      <c r="MVB15" s="188"/>
      <c r="MVC15" s="188"/>
      <c r="MVD15" s="188"/>
      <c r="MVE15" s="188"/>
      <c r="MVF15" s="188"/>
      <c r="MVG15" s="188"/>
      <c r="MVH15" s="188"/>
      <c r="MVI15" s="188"/>
      <c r="MVJ15" s="188"/>
      <c r="MVK15" s="188"/>
      <c r="MVL15" s="188"/>
      <c r="MVM15" s="188"/>
      <c r="MVN15" s="188"/>
      <c r="MVO15" s="188"/>
      <c r="MVP15" s="188"/>
      <c r="MVQ15" s="188"/>
      <c r="MVR15" s="188"/>
      <c r="MVS15" s="188"/>
      <c r="MVT15" s="188"/>
      <c r="MVU15" s="188"/>
      <c r="MVV15" s="188"/>
      <c r="MVW15" s="188"/>
      <c r="MVX15" s="188"/>
      <c r="MVY15" s="188"/>
      <c r="MVZ15" s="188"/>
      <c r="MWA15" s="188"/>
      <c r="MWB15" s="188"/>
      <c r="MWC15" s="188"/>
      <c r="MWD15" s="188"/>
      <c r="MWE15" s="188"/>
      <c r="MWF15" s="188"/>
      <c r="MWG15" s="188"/>
      <c r="MWH15" s="188"/>
      <c r="MWI15" s="188"/>
      <c r="MWJ15" s="188"/>
      <c r="MWK15" s="188"/>
      <c r="MWL15" s="188"/>
      <c r="MWM15" s="188"/>
      <c r="MWN15" s="188"/>
      <c r="MWO15" s="188"/>
      <c r="MWP15" s="188"/>
      <c r="MWQ15" s="188"/>
      <c r="MWR15" s="188"/>
      <c r="MWS15" s="188"/>
      <c r="MWT15" s="188"/>
      <c r="MWU15" s="188"/>
      <c r="MWV15" s="188"/>
      <c r="MWW15" s="188"/>
      <c r="MWX15" s="188"/>
      <c r="MWY15" s="188"/>
      <c r="MWZ15" s="188"/>
      <c r="MXA15" s="188"/>
      <c r="MXB15" s="188"/>
      <c r="MXC15" s="188"/>
      <c r="MXD15" s="188"/>
      <c r="MXE15" s="188"/>
      <c r="MXF15" s="188"/>
      <c r="MXG15" s="188"/>
      <c r="MXH15" s="188"/>
      <c r="MXI15" s="188"/>
      <c r="MXJ15" s="188"/>
      <c r="MXK15" s="188"/>
      <c r="MXL15" s="188"/>
      <c r="MXM15" s="188"/>
      <c r="MXN15" s="188"/>
      <c r="MXO15" s="188"/>
      <c r="MXP15" s="188"/>
      <c r="MXQ15" s="188"/>
      <c r="MXR15" s="188"/>
      <c r="MXS15" s="188"/>
      <c r="MXT15" s="188"/>
      <c r="MXU15" s="188"/>
      <c r="MXV15" s="188"/>
      <c r="MXW15" s="188"/>
      <c r="MXX15" s="188"/>
      <c r="MXY15" s="188"/>
      <c r="MXZ15" s="188"/>
      <c r="MYA15" s="188"/>
      <c r="MYB15" s="188"/>
      <c r="MYC15" s="188"/>
      <c r="MYD15" s="188"/>
      <c r="MYE15" s="188"/>
      <c r="MYF15" s="188"/>
      <c r="MYG15" s="188"/>
      <c r="MYH15" s="188"/>
      <c r="MYI15" s="188"/>
      <c r="MYJ15" s="188"/>
      <c r="MYK15" s="188"/>
      <c r="MYL15" s="188"/>
      <c r="MYM15" s="188"/>
      <c r="MYN15" s="188"/>
      <c r="MYO15" s="188"/>
      <c r="MYP15" s="188"/>
      <c r="MYQ15" s="188"/>
      <c r="MYR15" s="188"/>
      <c r="MYS15" s="188"/>
      <c r="MYT15" s="188"/>
      <c r="MYU15" s="188"/>
      <c r="MYV15" s="188"/>
      <c r="MYW15" s="188"/>
      <c r="MYX15" s="188"/>
      <c r="MYY15" s="188"/>
      <c r="MYZ15" s="188"/>
      <c r="MZA15" s="188"/>
      <c r="MZB15" s="188"/>
      <c r="MZC15" s="188"/>
      <c r="MZD15" s="188"/>
      <c r="MZE15" s="188"/>
      <c r="MZF15" s="188"/>
      <c r="MZG15" s="188"/>
      <c r="MZH15" s="188"/>
      <c r="MZI15" s="188"/>
      <c r="MZJ15" s="188"/>
      <c r="MZK15" s="188"/>
      <c r="MZL15" s="188"/>
      <c r="MZM15" s="188"/>
      <c r="MZN15" s="188"/>
      <c r="MZO15" s="188"/>
      <c r="MZP15" s="188"/>
      <c r="MZQ15" s="188"/>
      <c r="MZR15" s="188"/>
      <c r="MZS15" s="188"/>
      <c r="MZT15" s="188"/>
      <c r="MZU15" s="188"/>
      <c r="MZV15" s="188"/>
      <c r="MZW15" s="188"/>
      <c r="MZX15" s="188"/>
      <c r="MZY15" s="188"/>
      <c r="MZZ15" s="188"/>
      <c r="NAA15" s="188"/>
      <c r="NAB15" s="188"/>
      <c r="NAC15" s="188"/>
      <c r="NAD15" s="188"/>
      <c r="NAE15" s="188"/>
      <c r="NAF15" s="188"/>
      <c r="NAG15" s="188"/>
      <c r="NAH15" s="188"/>
      <c r="NAI15" s="188"/>
      <c r="NAJ15" s="188"/>
      <c r="NAK15" s="188"/>
      <c r="NAL15" s="188"/>
      <c r="NAM15" s="188"/>
      <c r="NAN15" s="188"/>
      <c r="NAO15" s="188"/>
      <c r="NAP15" s="188"/>
      <c r="NAQ15" s="188"/>
      <c r="NAR15" s="188"/>
      <c r="NAS15" s="188"/>
      <c r="NAT15" s="188"/>
      <c r="NAU15" s="188"/>
      <c r="NAV15" s="188"/>
      <c r="NAW15" s="188"/>
      <c r="NAX15" s="188"/>
      <c r="NAY15" s="188"/>
      <c r="NAZ15" s="188"/>
      <c r="NBA15" s="188"/>
      <c r="NBB15" s="188"/>
      <c r="NBC15" s="188"/>
      <c r="NBD15" s="188"/>
      <c r="NBE15" s="188"/>
      <c r="NBF15" s="188"/>
      <c r="NBG15" s="188"/>
      <c r="NBH15" s="188"/>
      <c r="NBI15" s="188"/>
      <c r="NBJ15" s="188"/>
      <c r="NBK15" s="188"/>
      <c r="NBL15" s="188"/>
      <c r="NBM15" s="188"/>
      <c r="NBN15" s="188"/>
      <c r="NBO15" s="188"/>
      <c r="NBP15" s="188"/>
      <c r="NBQ15" s="188"/>
      <c r="NBR15" s="188"/>
      <c r="NBS15" s="188"/>
      <c r="NBT15" s="188"/>
      <c r="NBU15" s="188"/>
      <c r="NBV15" s="188"/>
      <c r="NBW15" s="188"/>
      <c r="NBX15" s="188"/>
      <c r="NBY15" s="188"/>
      <c r="NBZ15" s="188"/>
      <c r="NCA15" s="188"/>
      <c r="NCB15" s="188"/>
      <c r="NCC15" s="188"/>
      <c r="NCD15" s="188"/>
      <c r="NCE15" s="188"/>
      <c r="NCF15" s="188"/>
      <c r="NCG15" s="188"/>
      <c r="NCH15" s="188"/>
      <c r="NCI15" s="188"/>
      <c r="NCJ15" s="188"/>
      <c r="NCK15" s="188"/>
      <c r="NCL15" s="188"/>
      <c r="NCM15" s="188"/>
      <c r="NCN15" s="188"/>
      <c r="NCO15" s="188"/>
      <c r="NCP15" s="188"/>
      <c r="NCQ15" s="188"/>
      <c r="NCR15" s="188"/>
      <c r="NCS15" s="188"/>
      <c r="NCT15" s="188"/>
      <c r="NCU15" s="188"/>
      <c r="NCV15" s="188"/>
      <c r="NCW15" s="188"/>
      <c r="NCX15" s="188"/>
      <c r="NCY15" s="188"/>
      <c r="NCZ15" s="188"/>
      <c r="NDA15" s="188"/>
      <c r="NDB15" s="188"/>
      <c r="NDC15" s="188"/>
      <c r="NDD15" s="188"/>
      <c r="NDE15" s="188"/>
      <c r="NDF15" s="188"/>
      <c r="NDG15" s="188"/>
      <c r="NDH15" s="188"/>
      <c r="NDI15" s="188"/>
      <c r="NDJ15" s="188"/>
      <c r="NDK15" s="188"/>
      <c r="NDL15" s="188"/>
      <c r="NDM15" s="188"/>
      <c r="NDN15" s="188"/>
      <c r="NDO15" s="188"/>
      <c r="NDP15" s="188"/>
      <c r="NDQ15" s="188"/>
      <c r="NDR15" s="188"/>
      <c r="NDS15" s="188"/>
      <c r="NDT15" s="188"/>
      <c r="NDU15" s="188"/>
      <c r="NDV15" s="188"/>
      <c r="NDW15" s="188"/>
      <c r="NDX15" s="188"/>
      <c r="NDY15" s="188"/>
      <c r="NDZ15" s="188"/>
      <c r="NEA15" s="188"/>
      <c r="NEB15" s="188"/>
      <c r="NEC15" s="188"/>
      <c r="NED15" s="188"/>
      <c r="NEE15" s="188"/>
      <c r="NEF15" s="188"/>
      <c r="NEG15" s="188"/>
      <c r="NEH15" s="188"/>
      <c r="NEI15" s="188"/>
      <c r="NEJ15" s="188"/>
      <c r="NEK15" s="188"/>
      <c r="NEL15" s="188"/>
      <c r="NEM15" s="188"/>
      <c r="NEN15" s="188"/>
      <c r="NEO15" s="188"/>
      <c r="NEP15" s="188"/>
      <c r="NEQ15" s="188"/>
      <c r="NER15" s="188"/>
      <c r="NES15" s="188"/>
      <c r="NET15" s="188"/>
      <c r="NEU15" s="188"/>
      <c r="NEV15" s="188"/>
      <c r="NEW15" s="188"/>
      <c r="NEX15" s="188"/>
      <c r="NEY15" s="188"/>
      <c r="NEZ15" s="188"/>
      <c r="NFA15" s="188"/>
      <c r="NFB15" s="188"/>
      <c r="NFC15" s="188"/>
      <c r="NFD15" s="188"/>
      <c r="NFE15" s="188"/>
      <c r="NFF15" s="188"/>
      <c r="NFG15" s="188"/>
      <c r="NFH15" s="188"/>
      <c r="NFI15" s="188"/>
      <c r="NFJ15" s="188"/>
      <c r="NFK15" s="188"/>
      <c r="NFL15" s="188"/>
      <c r="NFM15" s="188"/>
      <c r="NFN15" s="188"/>
      <c r="NFO15" s="188"/>
      <c r="NFP15" s="188"/>
      <c r="NFQ15" s="188"/>
      <c r="NFR15" s="188"/>
      <c r="NFS15" s="188"/>
      <c r="NFT15" s="188"/>
      <c r="NFU15" s="188"/>
      <c r="NFV15" s="188"/>
      <c r="NFW15" s="188"/>
      <c r="NFX15" s="188"/>
      <c r="NFY15" s="188"/>
      <c r="NFZ15" s="188"/>
      <c r="NGA15" s="188"/>
      <c r="NGB15" s="188"/>
      <c r="NGC15" s="188"/>
      <c r="NGD15" s="188"/>
      <c r="NGE15" s="188"/>
      <c r="NGF15" s="188"/>
      <c r="NGG15" s="188"/>
      <c r="NGH15" s="188"/>
      <c r="NGI15" s="188"/>
      <c r="NGJ15" s="188"/>
      <c r="NGK15" s="188"/>
      <c r="NGL15" s="188"/>
      <c r="NGM15" s="188"/>
      <c r="NGN15" s="188"/>
      <c r="NGO15" s="188"/>
      <c r="NGP15" s="188"/>
      <c r="NGQ15" s="188"/>
      <c r="NGR15" s="188"/>
      <c r="NGS15" s="188"/>
      <c r="NGT15" s="188"/>
      <c r="NGU15" s="188"/>
      <c r="NGV15" s="188"/>
      <c r="NGW15" s="188"/>
      <c r="NGX15" s="188"/>
      <c r="NGY15" s="188"/>
      <c r="NGZ15" s="188"/>
      <c r="NHA15" s="188"/>
      <c r="NHB15" s="188"/>
      <c r="NHC15" s="188"/>
      <c r="NHD15" s="188"/>
      <c r="NHE15" s="188"/>
      <c r="NHF15" s="188"/>
      <c r="NHG15" s="188"/>
      <c r="NHH15" s="188"/>
      <c r="NHI15" s="188"/>
      <c r="NHJ15" s="188"/>
      <c r="NHK15" s="188"/>
      <c r="NHL15" s="188"/>
      <c r="NHM15" s="188"/>
      <c r="NHN15" s="188"/>
      <c r="NHO15" s="188"/>
      <c r="NHP15" s="188"/>
      <c r="NHQ15" s="188"/>
      <c r="NHR15" s="188"/>
      <c r="NHS15" s="188"/>
      <c r="NHT15" s="188"/>
      <c r="NHU15" s="188"/>
      <c r="NHV15" s="188"/>
      <c r="NHW15" s="188"/>
      <c r="NHX15" s="188"/>
      <c r="NHY15" s="188"/>
      <c r="NHZ15" s="188"/>
      <c r="NIA15" s="188"/>
      <c r="NIB15" s="188"/>
      <c r="NIC15" s="188"/>
      <c r="NID15" s="188"/>
      <c r="NIE15" s="188"/>
      <c r="NIF15" s="188"/>
      <c r="NIG15" s="188"/>
      <c r="NIH15" s="188"/>
      <c r="NII15" s="188"/>
      <c r="NIJ15" s="188"/>
      <c r="NIK15" s="188"/>
      <c r="NIL15" s="188"/>
      <c r="NIM15" s="188"/>
      <c r="NIN15" s="188"/>
      <c r="NIO15" s="188"/>
      <c r="NIP15" s="188"/>
      <c r="NIQ15" s="188"/>
      <c r="NIR15" s="188"/>
      <c r="NIS15" s="188"/>
      <c r="NIT15" s="188"/>
      <c r="NIU15" s="188"/>
      <c r="NIV15" s="188"/>
      <c r="NIW15" s="188"/>
      <c r="NIX15" s="188"/>
      <c r="NIY15" s="188"/>
      <c r="NIZ15" s="188"/>
      <c r="NJA15" s="188"/>
      <c r="NJB15" s="188"/>
      <c r="NJC15" s="188"/>
      <c r="NJD15" s="188"/>
      <c r="NJE15" s="188"/>
      <c r="NJF15" s="188"/>
      <c r="NJG15" s="188"/>
      <c r="NJH15" s="188"/>
      <c r="NJI15" s="188"/>
      <c r="NJJ15" s="188"/>
      <c r="NJK15" s="188"/>
      <c r="NJL15" s="188"/>
      <c r="NJM15" s="188"/>
      <c r="NJN15" s="188"/>
      <c r="NJO15" s="188"/>
      <c r="NJP15" s="188"/>
      <c r="NJQ15" s="188"/>
      <c r="NJR15" s="188"/>
      <c r="NJS15" s="188"/>
      <c r="NJT15" s="188"/>
      <c r="NJU15" s="188"/>
      <c r="NJV15" s="188"/>
      <c r="NJW15" s="188"/>
      <c r="NJX15" s="188"/>
      <c r="NJY15" s="188"/>
      <c r="NJZ15" s="188"/>
      <c r="NKA15" s="188"/>
      <c r="NKB15" s="188"/>
      <c r="NKC15" s="188"/>
      <c r="NKD15" s="188"/>
      <c r="NKE15" s="188"/>
      <c r="NKF15" s="188"/>
      <c r="NKG15" s="188"/>
      <c r="NKH15" s="188"/>
      <c r="NKI15" s="188"/>
      <c r="NKJ15" s="188"/>
      <c r="NKK15" s="188"/>
      <c r="NKL15" s="188"/>
      <c r="NKM15" s="188"/>
      <c r="NKN15" s="188"/>
      <c r="NKO15" s="188"/>
      <c r="NKP15" s="188"/>
      <c r="NKQ15" s="188"/>
      <c r="NKR15" s="188"/>
      <c r="NKS15" s="188"/>
      <c r="NKT15" s="188"/>
      <c r="NKU15" s="188"/>
      <c r="NKV15" s="188"/>
      <c r="NKW15" s="188"/>
      <c r="NKX15" s="188"/>
      <c r="NKY15" s="188"/>
      <c r="NKZ15" s="188"/>
      <c r="NLA15" s="188"/>
      <c r="NLB15" s="188"/>
      <c r="NLC15" s="188"/>
      <c r="NLD15" s="188"/>
      <c r="NLE15" s="188"/>
      <c r="NLF15" s="188"/>
      <c r="NLG15" s="188"/>
      <c r="NLH15" s="188"/>
      <c r="NLI15" s="188"/>
      <c r="NLJ15" s="188"/>
      <c r="NLK15" s="188"/>
      <c r="NLL15" s="188"/>
      <c r="NLM15" s="188"/>
      <c r="NLN15" s="188"/>
      <c r="NLO15" s="188"/>
      <c r="NLP15" s="188"/>
      <c r="NLQ15" s="188"/>
      <c r="NLR15" s="188"/>
      <c r="NLS15" s="188"/>
      <c r="NLT15" s="188"/>
      <c r="NLU15" s="188"/>
      <c r="NLV15" s="188"/>
      <c r="NLW15" s="188"/>
      <c r="NLX15" s="188"/>
      <c r="NLY15" s="188"/>
      <c r="NLZ15" s="188"/>
      <c r="NMA15" s="188"/>
      <c r="NMB15" s="188"/>
      <c r="NMC15" s="188"/>
      <c r="NMD15" s="188"/>
      <c r="NME15" s="188"/>
      <c r="NMF15" s="188"/>
      <c r="NMG15" s="188"/>
      <c r="NMH15" s="188"/>
      <c r="NMI15" s="188"/>
      <c r="NMJ15" s="188"/>
      <c r="NMK15" s="188"/>
      <c r="NML15" s="188"/>
      <c r="NMM15" s="188"/>
      <c r="NMN15" s="188"/>
      <c r="NMO15" s="188"/>
      <c r="NMP15" s="188"/>
      <c r="NMQ15" s="188"/>
      <c r="NMR15" s="188"/>
      <c r="NMS15" s="188"/>
      <c r="NMT15" s="188"/>
      <c r="NMU15" s="188"/>
      <c r="NMV15" s="188"/>
      <c r="NMW15" s="188"/>
      <c r="NMX15" s="188"/>
      <c r="NMY15" s="188"/>
      <c r="NMZ15" s="188"/>
      <c r="NNA15" s="188"/>
      <c r="NNB15" s="188"/>
      <c r="NNC15" s="188"/>
      <c r="NND15" s="188"/>
      <c r="NNE15" s="188"/>
      <c r="NNF15" s="188"/>
      <c r="NNG15" s="188"/>
      <c r="NNH15" s="188"/>
      <c r="NNI15" s="188"/>
      <c r="NNJ15" s="188"/>
      <c r="NNK15" s="188"/>
      <c r="NNL15" s="188"/>
      <c r="NNM15" s="188"/>
      <c r="NNN15" s="188"/>
      <c r="NNO15" s="188"/>
      <c r="NNP15" s="188"/>
      <c r="NNQ15" s="188"/>
      <c r="NNR15" s="188"/>
      <c r="NNS15" s="188"/>
      <c r="NNT15" s="188"/>
      <c r="NNU15" s="188"/>
      <c r="NNV15" s="188"/>
      <c r="NNW15" s="188"/>
      <c r="NNX15" s="188"/>
      <c r="NNY15" s="188"/>
      <c r="NNZ15" s="188"/>
      <c r="NOA15" s="188"/>
      <c r="NOB15" s="188"/>
      <c r="NOC15" s="188"/>
      <c r="NOD15" s="188"/>
      <c r="NOE15" s="188"/>
      <c r="NOF15" s="188"/>
      <c r="NOG15" s="188"/>
      <c r="NOH15" s="188"/>
      <c r="NOI15" s="188"/>
      <c r="NOJ15" s="188"/>
      <c r="NOK15" s="188"/>
      <c r="NOL15" s="188"/>
      <c r="NOM15" s="188"/>
      <c r="NON15" s="188"/>
      <c r="NOO15" s="188"/>
      <c r="NOP15" s="188"/>
      <c r="NOQ15" s="188"/>
      <c r="NOR15" s="188"/>
      <c r="NOS15" s="188"/>
      <c r="NOT15" s="188"/>
      <c r="NOU15" s="188"/>
      <c r="NOV15" s="188"/>
      <c r="NOW15" s="188"/>
      <c r="NOX15" s="188"/>
      <c r="NOY15" s="188"/>
      <c r="NOZ15" s="188"/>
      <c r="NPA15" s="188"/>
      <c r="NPB15" s="188"/>
      <c r="NPC15" s="188"/>
      <c r="NPD15" s="188"/>
      <c r="NPE15" s="188"/>
      <c r="NPF15" s="188"/>
      <c r="NPG15" s="188"/>
      <c r="NPH15" s="188"/>
      <c r="NPI15" s="188"/>
      <c r="NPJ15" s="188"/>
      <c r="NPK15" s="188"/>
      <c r="NPL15" s="188"/>
      <c r="NPM15" s="188"/>
      <c r="NPN15" s="188"/>
      <c r="NPO15" s="188"/>
      <c r="NPP15" s="188"/>
      <c r="NPQ15" s="188"/>
      <c r="NPR15" s="188"/>
      <c r="NPS15" s="188"/>
      <c r="NPT15" s="188"/>
      <c r="NPU15" s="188"/>
      <c r="NPV15" s="188"/>
      <c r="NPW15" s="188"/>
      <c r="NPX15" s="188"/>
      <c r="NPY15" s="188"/>
      <c r="NPZ15" s="188"/>
      <c r="NQA15" s="188"/>
      <c r="NQB15" s="188"/>
      <c r="NQC15" s="188"/>
      <c r="NQD15" s="188"/>
      <c r="NQE15" s="188"/>
      <c r="NQF15" s="188"/>
      <c r="NQG15" s="188"/>
      <c r="NQH15" s="188"/>
      <c r="NQI15" s="188"/>
      <c r="NQJ15" s="188"/>
      <c r="NQK15" s="188"/>
      <c r="NQL15" s="188"/>
      <c r="NQM15" s="188"/>
      <c r="NQN15" s="188"/>
      <c r="NQO15" s="188"/>
      <c r="NQP15" s="188"/>
      <c r="NQQ15" s="188"/>
      <c r="NQR15" s="188"/>
      <c r="NQS15" s="188"/>
      <c r="NQT15" s="188"/>
      <c r="NQU15" s="188"/>
      <c r="NQV15" s="188"/>
      <c r="NQW15" s="188"/>
      <c r="NQX15" s="188"/>
      <c r="NQY15" s="188"/>
      <c r="NQZ15" s="188"/>
      <c r="NRA15" s="188"/>
      <c r="NRB15" s="188"/>
      <c r="NRC15" s="188"/>
      <c r="NRD15" s="188"/>
      <c r="NRE15" s="188"/>
      <c r="NRF15" s="188"/>
      <c r="NRG15" s="188"/>
      <c r="NRH15" s="188"/>
      <c r="NRI15" s="188"/>
      <c r="NRJ15" s="188"/>
      <c r="NRK15" s="188"/>
      <c r="NRL15" s="188"/>
      <c r="NRM15" s="188"/>
      <c r="NRN15" s="188"/>
      <c r="NRO15" s="188"/>
      <c r="NRP15" s="188"/>
      <c r="NRQ15" s="188"/>
      <c r="NRR15" s="188"/>
      <c r="NRS15" s="188"/>
      <c r="NRT15" s="188"/>
      <c r="NRU15" s="188"/>
      <c r="NRV15" s="188"/>
      <c r="NRW15" s="188"/>
      <c r="NRX15" s="188"/>
      <c r="NRY15" s="188"/>
      <c r="NRZ15" s="188"/>
      <c r="NSA15" s="188"/>
      <c r="NSB15" s="188"/>
      <c r="NSC15" s="188"/>
      <c r="NSD15" s="188"/>
      <c r="NSE15" s="188"/>
      <c r="NSF15" s="188"/>
      <c r="NSG15" s="188"/>
      <c r="NSH15" s="188"/>
      <c r="NSI15" s="188"/>
      <c r="NSJ15" s="188"/>
      <c r="NSK15" s="188"/>
      <c r="NSL15" s="188"/>
      <c r="NSM15" s="188"/>
      <c r="NSN15" s="188"/>
      <c r="NSO15" s="188"/>
      <c r="NSP15" s="188"/>
      <c r="NSQ15" s="188"/>
      <c r="NSR15" s="188"/>
      <c r="NSS15" s="188"/>
      <c r="NST15" s="188"/>
      <c r="NSU15" s="188"/>
      <c r="NSV15" s="188"/>
      <c r="NSW15" s="188"/>
      <c r="NSX15" s="188"/>
      <c r="NSY15" s="188"/>
      <c r="NSZ15" s="188"/>
      <c r="NTA15" s="188"/>
      <c r="NTB15" s="188"/>
      <c r="NTC15" s="188"/>
      <c r="NTD15" s="188"/>
      <c r="NTE15" s="188"/>
      <c r="NTF15" s="188"/>
      <c r="NTG15" s="188"/>
      <c r="NTH15" s="188"/>
      <c r="NTI15" s="188"/>
      <c r="NTJ15" s="188"/>
      <c r="NTK15" s="188"/>
      <c r="NTL15" s="188"/>
      <c r="NTM15" s="188"/>
      <c r="NTN15" s="188"/>
      <c r="NTO15" s="188"/>
      <c r="NTP15" s="188"/>
      <c r="NTQ15" s="188"/>
      <c r="NTR15" s="188"/>
      <c r="NTS15" s="188"/>
      <c r="NTT15" s="188"/>
      <c r="NTU15" s="188"/>
      <c r="NTV15" s="188"/>
      <c r="NTW15" s="188"/>
      <c r="NTX15" s="188"/>
      <c r="NTY15" s="188"/>
      <c r="NTZ15" s="188"/>
      <c r="NUA15" s="188"/>
      <c r="NUB15" s="188"/>
      <c r="NUC15" s="188"/>
      <c r="NUD15" s="188"/>
      <c r="NUE15" s="188"/>
      <c r="NUF15" s="188"/>
      <c r="NUG15" s="188"/>
      <c r="NUH15" s="188"/>
      <c r="NUI15" s="188"/>
      <c r="NUJ15" s="188"/>
      <c r="NUK15" s="188"/>
      <c r="NUL15" s="188"/>
      <c r="NUM15" s="188"/>
      <c r="NUN15" s="188"/>
      <c r="NUO15" s="188"/>
      <c r="NUP15" s="188"/>
      <c r="NUQ15" s="188"/>
      <c r="NUR15" s="188"/>
      <c r="NUS15" s="188"/>
      <c r="NUT15" s="188"/>
      <c r="NUU15" s="188"/>
      <c r="NUV15" s="188"/>
      <c r="NUW15" s="188"/>
      <c r="NUX15" s="188"/>
      <c r="NUY15" s="188"/>
      <c r="NUZ15" s="188"/>
      <c r="NVA15" s="188"/>
      <c r="NVB15" s="188"/>
      <c r="NVC15" s="188"/>
      <c r="NVD15" s="188"/>
      <c r="NVE15" s="188"/>
      <c r="NVF15" s="188"/>
      <c r="NVG15" s="188"/>
      <c r="NVH15" s="188"/>
      <c r="NVI15" s="188"/>
      <c r="NVJ15" s="188"/>
      <c r="NVK15" s="188"/>
      <c r="NVL15" s="188"/>
      <c r="NVM15" s="188"/>
      <c r="NVN15" s="188"/>
      <c r="NVO15" s="188"/>
      <c r="NVP15" s="188"/>
      <c r="NVQ15" s="188"/>
      <c r="NVR15" s="188"/>
      <c r="NVS15" s="188"/>
      <c r="NVT15" s="188"/>
      <c r="NVU15" s="188"/>
      <c r="NVV15" s="188"/>
      <c r="NVW15" s="188"/>
      <c r="NVX15" s="188"/>
      <c r="NVY15" s="188"/>
      <c r="NVZ15" s="188"/>
      <c r="NWA15" s="188"/>
      <c r="NWB15" s="188"/>
      <c r="NWC15" s="188"/>
      <c r="NWD15" s="188"/>
      <c r="NWE15" s="188"/>
      <c r="NWF15" s="188"/>
      <c r="NWG15" s="188"/>
      <c r="NWH15" s="188"/>
      <c r="NWI15" s="188"/>
      <c r="NWJ15" s="188"/>
      <c r="NWK15" s="188"/>
      <c r="NWL15" s="188"/>
      <c r="NWM15" s="188"/>
      <c r="NWN15" s="188"/>
      <c r="NWO15" s="188"/>
      <c r="NWP15" s="188"/>
      <c r="NWQ15" s="188"/>
      <c r="NWR15" s="188"/>
      <c r="NWS15" s="188"/>
      <c r="NWT15" s="188"/>
      <c r="NWU15" s="188"/>
      <c r="NWV15" s="188"/>
      <c r="NWW15" s="188"/>
      <c r="NWX15" s="188"/>
      <c r="NWY15" s="188"/>
      <c r="NWZ15" s="188"/>
      <c r="NXA15" s="188"/>
      <c r="NXB15" s="188"/>
      <c r="NXC15" s="188"/>
      <c r="NXD15" s="188"/>
      <c r="NXE15" s="188"/>
      <c r="NXF15" s="188"/>
      <c r="NXG15" s="188"/>
      <c r="NXH15" s="188"/>
      <c r="NXI15" s="188"/>
      <c r="NXJ15" s="188"/>
      <c r="NXK15" s="188"/>
      <c r="NXL15" s="188"/>
      <c r="NXM15" s="188"/>
      <c r="NXN15" s="188"/>
      <c r="NXO15" s="188"/>
      <c r="NXP15" s="188"/>
      <c r="NXQ15" s="188"/>
      <c r="NXR15" s="188"/>
      <c r="NXS15" s="188"/>
      <c r="NXT15" s="188"/>
      <c r="NXU15" s="188"/>
      <c r="NXV15" s="188"/>
      <c r="NXW15" s="188"/>
      <c r="NXX15" s="188"/>
      <c r="NXY15" s="188"/>
      <c r="NXZ15" s="188"/>
      <c r="NYA15" s="188"/>
      <c r="NYB15" s="188"/>
      <c r="NYC15" s="188"/>
      <c r="NYD15" s="188"/>
      <c r="NYE15" s="188"/>
      <c r="NYF15" s="188"/>
      <c r="NYG15" s="188"/>
      <c r="NYH15" s="188"/>
      <c r="NYI15" s="188"/>
      <c r="NYJ15" s="188"/>
      <c r="NYK15" s="188"/>
      <c r="NYL15" s="188"/>
      <c r="NYM15" s="188"/>
      <c r="NYN15" s="188"/>
      <c r="NYO15" s="188"/>
      <c r="NYP15" s="188"/>
      <c r="NYQ15" s="188"/>
      <c r="NYR15" s="188"/>
      <c r="NYS15" s="188"/>
      <c r="NYT15" s="188"/>
      <c r="NYU15" s="188"/>
      <c r="NYV15" s="188"/>
      <c r="NYW15" s="188"/>
      <c r="NYX15" s="188"/>
      <c r="NYY15" s="188"/>
      <c r="NYZ15" s="188"/>
      <c r="NZA15" s="188"/>
      <c r="NZB15" s="188"/>
      <c r="NZC15" s="188"/>
      <c r="NZD15" s="188"/>
      <c r="NZE15" s="188"/>
      <c r="NZF15" s="188"/>
      <c r="NZG15" s="188"/>
      <c r="NZH15" s="188"/>
      <c r="NZI15" s="188"/>
      <c r="NZJ15" s="188"/>
      <c r="NZK15" s="188"/>
      <c r="NZL15" s="188"/>
      <c r="NZM15" s="188"/>
      <c r="NZN15" s="188"/>
      <c r="NZO15" s="188"/>
      <c r="NZP15" s="188"/>
      <c r="NZQ15" s="188"/>
      <c r="NZR15" s="188"/>
      <c r="NZS15" s="188"/>
      <c r="NZT15" s="188"/>
      <c r="NZU15" s="188"/>
      <c r="NZV15" s="188"/>
      <c r="NZW15" s="188"/>
      <c r="NZX15" s="188"/>
      <c r="NZY15" s="188"/>
      <c r="NZZ15" s="188"/>
      <c r="OAA15" s="188"/>
      <c r="OAB15" s="188"/>
      <c r="OAC15" s="188"/>
      <c r="OAD15" s="188"/>
      <c r="OAE15" s="188"/>
      <c r="OAF15" s="188"/>
      <c r="OAG15" s="188"/>
      <c r="OAH15" s="188"/>
      <c r="OAI15" s="188"/>
      <c r="OAJ15" s="188"/>
      <c r="OAK15" s="188"/>
      <c r="OAL15" s="188"/>
      <c r="OAM15" s="188"/>
      <c r="OAN15" s="188"/>
      <c r="OAO15" s="188"/>
      <c r="OAP15" s="188"/>
      <c r="OAQ15" s="188"/>
      <c r="OAR15" s="188"/>
      <c r="OAS15" s="188"/>
      <c r="OAT15" s="188"/>
      <c r="OAU15" s="188"/>
      <c r="OAV15" s="188"/>
      <c r="OAW15" s="188"/>
      <c r="OAX15" s="188"/>
      <c r="OAY15" s="188"/>
      <c r="OAZ15" s="188"/>
      <c r="OBA15" s="188"/>
      <c r="OBB15" s="188"/>
      <c r="OBC15" s="188"/>
      <c r="OBD15" s="188"/>
      <c r="OBE15" s="188"/>
      <c r="OBF15" s="188"/>
      <c r="OBG15" s="188"/>
      <c r="OBH15" s="188"/>
      <c r="OBI15" s="188"/>
      <c r="OBJ15" s="188"/>
      <c r="OBK15" s="188"/>
      <c r="OBL15" s="188"/>
      <c r="OBM15" s="188"/>
      <c r="OBN15" s="188"/>
      <c r="OBO15" s="188"/>
      <c r="OBP15" s="188"/>
      <c r="OBQ15" s="188"/>
      <c r="OBR15" s="188"/>
      <c r="OBS15" s="188"/>
      <c r="OBT15" s="188"/>
      <c r="OBU15" s="188"/>
      <c r="OBV15" s="188"/>
      <c r="OBW15" s="188"/>
      <c r="OBX15" s="188"/>
      <c r="OBY15" s="188"/>
      <c r="OBZ15" s="188"/>
      <c r="OCA15" s="188"/>
      <c r="OCB15" s="188"/>
      <c r="OCC15" s="188"/>
      <c r="OCD15" s="188"/>
      <c r="OCE15" s="188"/>
      <c r="OCF15" s="188"/>
      <c r="OCG15" s="188"/>
      <c r="OCH15" s="188"/>
      <c r="OCI15" s="188"/>
      <c r="OCJ15" s="188"/>
      <c r="OCK15" s="188"/>
      <c r="OCL15" s="188"/>
      <c r="OCM15" s="188"/>
      <c r="OCN15" s="188"/>
      <c r="OCO15" s="188"/>
      <c r="OCP15" s="188"/>
      <c r="OCQ15" s="188"/>
      <c r="OCR15" s="188"/>
      <c r="OCS15" s="188"/>
      <c r="OCT15" s="188"/>
      <c r="OCU15" s="188"/>
      <c r="OCV15" s="188"/>
      <c r="OCW15" s="188"/>
      <c r="OCX15" s="188"/>
      <c r="OCY15" s="188"/>
      <c r="OCZ15" s="188"/>
      <c r="ODA15" s="188"/>
      <c r="ODB15" s="188"/>
      <c r="ODC15" s="188"/>
      <c r="ODD15" s="188"/>
      <c r="ODE15" s="188"/>
      <c r="ODF15" s="188"/>
      <c r="ODG15" s="188"/>
      <c r="ODH15" s="188"/>
      <c r="ODI15" s="188"/>
      <c r="ODJ15" s="188"/>
      <c r="ODK15" s="188"/>
      <c r="ODL15" s="188"/>
      <c r="ODM15" s="188"/>
      <c r="ODN15" s="188"/>
      <c r="ODO15" s="188"/>
      <c r="ODP15" s="188"/>
      <c r="ODQ15" s="188"/>
      <c r="ODR15" s="188"/>
      <c r="ODS15" s="188"/>
      <c r="ODT15" s="188"/>
      <c r="ODU15" s="188"/>
      <c r="ODV15" s="188"/>
      <c r="ODW15" s="188"/>
      <c r="ODX15" s="188"/>
      <c r="ODY15" s="188"/>
      <c r="ODZ15" s="188"/>
      <c r="OEA15" s="188"/>
      <c r="OEB15" s="188"/>
      <c r="OEC15" s="188"/>
      <c r="OED15" s="188"/>
      <c r="OEE15" s="188"/>
      <c r="OEF15" s="188"/>
      <c r="OEG15" s="188"/>
      <c r="OEH15" s="188"/>
      <c r="OEI15" s="188"/>
      <c r="OEJ15" s="188"/>
      <c r="OEK15" s="188"/>
      <c r="OEL15" s="188"/>
      <c r="OEM15" s="188"/>
      <c r="OEN15" s="188"/>
      <c r="OEO15" s="188"/>
      <c r="OEP15" s="188"/>
      <c r="OEQ15" s="188"/>
      <c r="OER15" s="188"/>
      <c r="OES15" s="188"/>
      <c r="OET15" s="188"/>
      <c r="OEU15" s="188"/>
      <c r="OEV15" s="188"/>
      <c r="OEW15" s="188"/>
      <c r="OEX15" s="188"/>
      <c r="OEY15" s="188"/>
      <c r="OEZ15" s="188"/>
      <c r="OFA15" s="188"/>
      <c r="OFB15" s="188"/>
      <c r="OFC15" s="188"/>
      <c r="OFD15" s="188"/>
      <c r="OFE15" s="188"/>
      <c r="OFF15" s="188"/>
      <c r="OFG15" s="188"/>
      <c r="OFH15" s="188"/>
      <c r="OFI15" s="188"/>
      <c r="OFJ15" s="188"/>
      <c r="OFK15" s="188"/>
      <c r="OFL15" s="188"/>
      <c r="OFM15" s="188"/>
      <c r="OFN15" s="188"/>
      <c r="OFO15" s="188"/>
      <c r="OFP15" s="188"/>
      <c r="OFQ15" s="188"/>
      <c r="OFR15" s="188"/>
      <c r="OFS15" s="188"/>
      <c r="OFT15" s="188"/>
      <c r="OFU15" s="188"/>
      <c r="OFV15" s="188"/>
      <c r="OFW15" s="188"/>
      <c r="OFX15" s="188"/>
      <c r="OFY15" s="188"/>
      <c r="OFZ15" s="188"/>
      <c r="OGA15" s="188"/>
      <c r="OGB15" s="188"/>
      <c r="OGC15" s="188"/>
      <c r="OGD15" s="188"/>
      <c r="OGE15" s="188"/>
      <c r="OGF15" s="188"/>
      <c r="OGG15" s="188"/>
      <c r="OGH15" s="188"/>
      <c r="OGI15" s="188"/>
      <c r="OGJ15" s="188"/>
      <c r="OGK15" s="188"/>
      <c r="OGL15" s="188"/>
      <c r="OGM15" s="188"/>
      <c r="OGN15" s="188"/>
      <c r="OGO15" s="188"/>
      <c r="OGP15" s="188"/>
      <c r="OGQ15" s="188"/>
      <c r="OGR15" s="188"/>
      <c r="OGS15" s="188"/>
      <c r="OGT15" s="188"/>
      <c r="OGU15" s="188"/>
      <c r="OGV15" s="188"/>
      <c r="OGW15" s="188"/>
      <c r="OGX15" s="188"/>
      <c r="OGY15" s="188"/>
      <c r="OGZ15" s="188"/>
      <c r="OHA15" s="188"/>
      <c r="OHB15" s="188"/>
      <c r="OHC15" s="188"/>
      <c r="OHD15" s="188"/>
      <c r="OHE15" s="188"/>
      <c r="OHF15" s="188"/>
      <c r="OHG15" s="188"/>
      <c r="OHH15" s="188"/>
      <c r="OHI15" s="188"/>
      <c r="OHJ15" s="188"/>
      <c r="OHK15" s="188"/>
      <c r="OHL15" s="188"/>
      <c r="OHM15" s="188"/>
      <c r="OHN15" s="188"/>
      <c r="OHO15" s="188"/>
      <c r="OHP15" s="188"/>
      <c r="OHQ15" s="188"/>
      <c r="OHR15" s="188"/>
      <c r="OHS15" s="188"/>
      <c r="OHT15" s="188"/>
      <c r="OHU15" s="188"/>
      <c r="OHV15" s="188"/>
      <c r="OHW15" s="188"/>
      <c r="OHX15" s="188"/>
      <c r="OHY15" s="188"/>
      <c r="OHZ15" s="188"/>
      <c r="OIA15" s="188"/>
      <c r="OIB15" s="188"/>
      <c r="OIC15" s="188"/>
      <c r="OID15" s="188"/>
      <c r="OIE15" s="188"/>
      <c r="OIF15" s="188"/>
      <c r="OIG15" s="188"/>
      <c r="OIH15" s="188"/>
      <c r="OII15" s="188"/>
      <c r="OIJ15" s="188"/>
      <c r="OIK15" s="188"/>
      <c r="OIL15" s="188"/>
      <c r="OIM15" s="188"/>
      <c r="OIN15" s="188"/>
      <c r="OIO15" s="188"/>
      <c r="OIP15" s="188"/>
      <c r="OIQ15" s="188"/>
      <c r="OIR15" s="188"/>
      <c r="OIS15" s="188"/>
      <c r="OIT15" s="188"/>
      <c r="OIU15" s="188"/>
      <c r="OIV15" s="188"/>
      <c r="OIW15" s="188"/>
      <c r="OIX15" s="188"/>
      <c r="OIY15" s="188"/>
      <c r="OIZ15" s="188"/>
      <c r="OJA15" s="188"/>
      <c r="OJB15" s="188"/>
      <c r="OJC15" s="188"/>
      <c r="OJD15" s="188"/>
      <c r="OJE15" s="188"/>
      <c r="OJF15" s="188"/>
      <c r="OJG15" s="188"/>
      <c r="OJH15" s="188"/>
      <c r="OJI15" s="188"/>
      <c r="OJJ15" s="188"/>
      <c r="OJK15" s="188"/>
      <c r="OJL15" s="188"/>
      <c r="OJM15" s="188"/>
      <c r="OJN15" s="188"/>
      <c r="OJO15" s="188"/>
      <c r="OJP15" s="188"/>
      <c r="OJQ15" s="188"/>
      <c r="OJR15" s="188"/>
      <c r="OJS15" s="188"/>
      <c r="OJT15" s="188"/>
      <c r="OJU15" s="188"/>
      <c r="OJV15" s="188"/>
      <c r="OJW15" s="188"/>
      <c r="OJX15" s="188"/>
      <c r="OJY15" s="188"/>
      <c r="OJZ15" s="188"/>
      <c r="OKA15" s="188"/>
      <c r="OKB15" s="188"/>
      <c r="OKC15" s="188"/>
      <c r="OKD15" s="188"/>
      <c r="OKE15" s="188"/>
      <c r="OKF15" s="188"/>
      <c r="OKG15" s="188"/>
      <c r="OKH15" s="188"/>
      <c r="OKI15" s="188"/>
      <c r="OKJ15" s="188"/>
      <c r="OKK15" s="188"/>
      <c r="OKL15" s="188"/>
      <c r="OKM15" s="188"/>
      <c r="OKN15" s="188"/>
      <c r="OKO15" s="188"/>
      <c r="OKP15" s="188"/>
      <c r="OKQ15" s="188"/>
      <c r="OKR15" s="188"/>
      <c r="OKS15" s="188"/>
      <c r="OKT15" s="188"/>
      <c r="OKU15" s="188"/>
      <c r="OKV15" s="188"/>
      <c r="OKW15" s="188"/>
      <c r="OKX15" s="188"/>
      <c r="OKY15" s="188"/>
      <c r="OKZ15" s="188"/>
      <c r="OLA15" s="188"/>
      <c r="OLB15" s="188"/>
      <c r="OLC15" s="188"/>
      <c r="OLD15" s="188"/>
      <c r="OLE15" s="188"/>
      <c r="OLF15" s="188"/>
      <c r="OLG15" s="188"/>
      <c r="OLH15" s="188"/>
      <c r="OLI15" s="188"/>
      <c r="OLJ15" s="188"/>
      <c r="OLK15" s="188"/>
      <c r="OLL15" s="188"/>
      <c r="OLM15" s="188"/>
      <c r="OLN15" s="188"/>
      <c r="OLO15" s="188"/>
      <c r="OLP15" s="188"/>
      <c r="OLQ15" s="188"/>
      <c r="OLR15" s="188"/>
      <c r="OLS15" s="188"/>
      <c r="OLT15" s="188"/>
      <c r="OLU15" s="188"/>
      <c r="OLV15" s="188"/>
      <c r="OLW15" s="188"/>
      <c r="OLX15" s="188"/>
      <c r="OLY15" s="188"/>
      <c r="OLZ15" s="188"/>
      <c r="OMA15" s="188"/>
      <c r="OMB15" s="188"/>
      <c r="OMC15" s="188"/>
      <c r="OMD15" s="188"/>
      <c r="OME15" s="188"/>
      <c r="OMF15" s="188"/>
      <c r="OMG15" s="188"/>
      <c r="OMH15" s="188"/>
      <c r="OMI15" s="188"/>
      <c r="OMJ15" s="188"/>
      <c r="OMK15" s="188"/>
      <c r="OML15" s="188"/>
      <c r="OMM15" s="188"/>
      <c r="OMN15" s="188"/>
      <c r="OMO15" s="188"/>
      <c r="OMP15" s="188"/>
      <c r="OMQ15" s="188"/>
      <c r="OMR15" s="188"/>
      <c r="OMS15" s="188"/>
      <c r="OMT15" s="188"/>
      <c r="OMU15" s="188"/>
      <c r="OMV15" s="188"/>
      <c r="OMW15" s="188"/>
      <c r="OMX15" s="188"/>
      <c r="OMY15" s="188"/>
      <c r="OMZ15" s="188"/>
      <c r="ONA15" s="188"/>
      <c r="ONB15" s="188"/>
      <c r="ONC15" s="188"/>
      <c r="OND15" s="188"/>
      <c r="ONE15" s="188"/>
      <c r="ONF15" s="188"/>
      <c r="ONG15" s="188"/>
      <c r="ONH15" s="188"/>
      <c r="ONI15" s="188"/>
      <c r="ONJ15" s="188"/>
      <c r="ONK15" s="188"/>
      <c r="ONL15" s="188"/>
      <c r="ONM15" s="188"/>
      <c r="ONN15" s="188"/>
      <c r="ONO15" s="188"/>
      <c r="ONP15" s="188"/>
      <c r="ONQ15" s="188"/>
      <c r="ONR15" s="188"/>
      <c r="ONS15" s="188"/>
      <c r="ONT15" s="188"/>
      <c r="ONU15" s="188"/>
      <c r="ONV15" s="188"/>
      <c r="ONW15" s="188"/>
      <c r="ONX15" s="188"/>
      <c r="ONY15" s="188"/>
      <c r="ONZ15" s="188"/>
      <c r="OOA15" s="188"/>
      <c r="OOB15" s="188"/>
      <c r="OOC15" s="188"/>
      <c r="OOD15" s="188"/>
      <c r="OOE15" s="188"/>
      <c r="OOF15" s="188"/>
      <c r="OOG15" s="188"/>
      <c r="OOH15" s="188"/>
      <c r="OOI15" s="188"/>
      <c r="OOJ15" s="188"/>
      <c r="OOK15" s="188"/>
      <c r="OOL15" s="188"/>
      <c r="OOM15" s="188"/>
      <c r="OON15" s="188"/>
      <c r="OOO15" s="188"/>
      <c r="OOP15" s="188"/>
      <c r="OOQ15" s="188"/>
      <c r="OOR15" s="188"/>
      <c r="OOS15" s="188"/>
      <c r="OOT15" s="188"/>
      <c r="OOU15" s="188"/>
      <c r="OOV15" s="188"/>
      <c r="OOW15" s="188"/>
      <c r="OOX15" s="188"/>
      <c r="OOY15" s="188"/>
      <c r="OOZ15" s="188"/>
      <c r="OPA15" s="188"/>
      <c r="OPB15" s="188"/>
      <c r="OPC15" s="188"/>
      <c r="OPD15" s="188"/>
      <c r="OPE15" s="188"/>
      <c r="OPF15" s="188"/>
      <c r="OPG15" s="188"/>
      <c r="OPH15" s="188"/>
      <c r="OPI15" s="188"/>
      <c r="OPJ15" s="188"/>
      <c r="OPK15" s="188"/>
      <c r="OPL15" s="188"/>
      <c r="OPM15" s="188"/>
      <c r="OPN15" s="188"/>
      <c r="OPO15" s="188"/>
      <c r="OPP15" s="188"/>
      <c r="OPQ15" s="188"/>
      <c r="OPR15" s="188"/>
      <c r="OPS15" s="188"/>
      <c r="OPT15" s="188"/>
      <c r="OPU15" s="188"/>
      <c r="OPV15" s="188"/>
      <c r="OPW15" s="188"/>
      <c r="OPX15" s="188"/>
      <c r="OPY15" s="188"/>
      <c r="OPZ15" s="188"/>
      <c r="OQA15" s="188"/>
      <c r="OQB15" s="188"/>
      <c r="OQC15" s="188"/>
      <c r="OQD15" s="188"/>
      <c r="OQE15" s="188"/>
      <c r="OQF15" s="188"/>
      <c r="OQG15" s="188"/>
      <c r="OQH15" s="188"/>
      <c r="OQI15" s="188"/>
      <c r="OQJ15" s="188"/>
      <c r="OQK15" s="188"/>
      <c r="OQL15" s="188"/>
      <c r="OQM15" s="188"/>
      <c r="OQN15" s="188"/>
      <c r="OQO15" s="188"/>
      <c r="OQP15" s="188"/>
      <c r="OQQ15" s="188"/>
      <c r="OQR15" s="188"/>
      <c r="OQS15" s="188"/>
      <c r="OQT15" s="188"/>
      <c r="OQU15" s="188"/>
      <c r="OQV15" s="188"/>
      <c r="OQW15" s="188"/>
      <c r="OQX15" s="188"/>
      <c r="OQY15" s="188"/>
      <c r="OQZ15" s="188"/>
      <c r="ORA15" s="188"/>
      <c r="ORB15" s="188"/>
      <c r="ORC15" s="188"/>
      <c r="ORD15" s="188"/>
      <c r="ORE15" s="188"/>
      <c r="ORF15" s="188"/>
      <c r="ORG15" s="188"/>
      <c r="ORH15" s="188"/>
      <c r="ORI15" s="188"/>
      <c r="ORJ15" s="188"/>
      <c r="ORK15" s="188"/>
      <c r="ORL15" s="188"/>
      <c r="ORM15" s="188"/>
      <c r="ORN15" s="188"/>
      <c r="ORO15" s="188"/>
      <c r="ORP15" s="188"/>
      <c r="ORQ15" s="188"/>
      <c r="ORR15" s="188"/>
      <c r="ORS15" s="188"/>
      <c r="ORT15" s="188"/>
      <c r="ORU15" s="188"/>
      <c r="ORV15" s="188"/>
      <c r="ORW15" s="188"/>
      <c r="ORX15" s="188"/>
      <c r="ORY15" s="188"/>
      <c r="ORZ15" s="188"/>
      <c r="OSA15" s="188"/>
      <c r="OSB15" s="188"/>
      <c r="OSC15" s="188"/>
      <c r="OSD15" s="188"/>
      <c r="OSE15" s="188"/>
      <c r="OSF15" s="188"/>
      <c r="OSG15" s="188"/>
      <c r="OSH15" s="188"/>
      <c r="OSI15" s="188"/>
      <c r="OSJ15" s="188"/>
      <c r="OSK15" s="188"/>
      <c r="OSL15" s="188"/>
      <c r="OSM15" s="188"/>
      <c r="OSN15" s="188"/>
      <c r="OSO15" s="188"/>
      <c r="OSP15" s="188"/>
      <c r="OSQ15" s="188"/>
      <c r="OSR15" s="188"/>
      <c r="OSS15" s="188"/>
      <c r="OST15" s="188"/>
      <c r="OSU15" s="188"/>
      <c r="OSV15" s="188"/>
      <c r="OSW15" s="188"/>
      <c r="OSX15" s="188"/>
      <c r="OSY15" s="188"/>
      <c r="OSZ15" s="188"/>
      <c r="OTA15" s="188"/>
      <c r="OTB15" s="188"/>
      <c r="OTC15" s="188"/>
      <c r="OTD15" s="188"/>
      <c r="OTE15" s="188"/>
      <c r="OTF15" s="188"/>
      <c r="OTG15" s="188"/>
      <c r="OTH15" s="188"/>
      <c r="OTI15" s="188"/>
      <c r="OTJ15" s="188"/>
      <c r="OTK15" s="188"/>
      <c r="OTL15" s="188"/>
      <c r="OTM15" s="188"/>
      <c r="OTN15" s="188"/>
      <c r="OTO15" s="188"/>
      <c r="OTP15" s="188"/>
      <c r="OTQ15" s="188"/>
      <c r="OTR15" s="188"/>
      <c r="OTS15" s="188"/>
      <c r="OTT15" s="188"/>
      <c r="OTU15" s="188"/>
      <c r="OTV15" s="188"/>
      <c r="OTW15" s="188"/>
      <c r="OTX15" s="188"/>
      <c r="OTY15" s="188"/>
      <c r="OTZ15" s="188"/>
      <c r="OUA15" s="188"/>
      <c r="OUB15" s="188"/>
      <c r="OUC15" s="188"/>
      <c r="OUD15" s="188"/>
      <c r="OUE15" s="188"/>
      <c r="OUF15" s="188"/>
      <c r="OUG15" s="188"/>
      <c r="OUH15" s="188"/>
      <c r="OUI15" s="188"/>
      <c r="OUJ15" s="188"/>
      <c r="OUK15" s="188"/>
      <c r="OUL15" s="188"/>
      <c r="OUM15" s="188"/>
      <c r="OUN15" s="188"/>
      <c r="OUO15" s="188"/>
      <c r="OUP15" s="188"/>
      <c r="OUQ15" s="188"/>
      <c r="OUR15" s="188"/>
      <c r="OUS15" s="188"/>
      <c r="OUT15" s="188"/>
      <c r="OUU15" s="188"/>
      <c r="OUV15" s="188"/>
      <c r="OUW15" s="188"/>
      <c r="OUX15" s="188"/>
      <c r="OUY15" s="188"/>
      <c r="OUZ15" s="188"/>
      <c r="OVA15" s="188"/>
      <c r="OVB15" s="188"/>
      <c r="OVC15" s="188"/>
      <c r="OVD15" s="188"/>
      <c r="OVE15" s="188"/>
      <c r="OVF15" s="188"/>
      <c r="OVG15" s="188"/>
      <c r="OVH15" s="188"/>
      <c r="OVI15" s="188"/>
      <c r="OVJ15" s="188"/>
      <c r="OVK15" s="188"/>
      <c r="OVL15" s="188"/>
      <c r="OVM15" s="188"/>
      <c r="OVN15" s="188"/>
      <c r="OVO15" s="188"/>
      <c r="OVP15" s="188"/>
      <c r="OVQ15" s="188"/>
      <c r="OVR15" s="188"/>
      <c r="OVS15" s="188"/>
      <c r="OVT15" s="188"/>
      <c r="OVU15" s="188"/>
      <c r="OVV15" s="188"/>
      <c r="OVW15" s="188"/>
      <c r="OVX15" s="188"/>
      <c r="OVY15" s="188"/>
      <c r="OVZ15" s="188"/>
      <c r="OWA15" s="188"/>
      <c r="OWB15" s="188"/>
      <c r="OWC15" s="188"/>
      <c r="OWD15" s="188"/>
      <c r="OWE15" s="188"/>
      <c r="OWF15" s="188"/>
      <c r="OWG15" s="188"/>
      <c r="OWH15" s="188"/>
      <c r="OWI15" s="188"/>
      <c r="OWJ15" s="188"/>
      <c r="OWK15" s="188"/>
      <c r="OWL15" s="188"/>
      <c r="OWM15" s="188"/>
      <c r="OWN15" s="188"/>
      <c r="OWO15" s="188"/>
      <c r="OWP15" s="188"/>
      <c r="OWQ15" s="188"/>
      <c r="OWR15" s="188"/>
      <c r="OWS15" s="188"/>
      <c r="OWT15" s="188"/>
      <c r="OWU15" s="188"/>
      <c r="OWV15" s="188"/>
      <c r="OWW15" s="188"/>
      <c r="OWX15" s="188"/>
      <c r="OWY15" s="188"/>
      <c r="OWZ15" s="188"/>
      <c r="OXA15" s="188"/>
      <c r="OXB15" s="188"/>
      <c r="OXC15" s="188"/>
      <c r="OXD15" s="188"/>
      <c r="OXE15" s="188"/>
      <c r="OXF15" s="188"/>
      <c r="OXG15" s="188"/>
      <c r="OXH15" s="188"/>
      <c r="OXI15" s="188"/>
      <c r="OXJ15" s="188"/>
      <c r="OXK15" s="188"/>
      <c r="OXL15" s="188"/>
      <c r="OXM15" s="188"/>
      <c r="OXN15" s="188"/>
      <c r="OXO15" s="188"/>
      <c r="OXP15" s="188"/>
      <c r="OXQ15" s="188"/>
      <c r="OXR15" s="188"/>
      <c r="OXS15" s="188"/>
      <c r="OXT15" s="188"/>
      <c r="OXU15" s="188"/>
      <c r="OXV15" s="188"/>
      <c r="OXW15" s="188"/>
      <c r="OXX15" s="188"/>
      <c r="OXY15" s="188"/>
      <c r="OXZ15" s="188"/>
      <c r="OYA15" s="188"/>
      <c r="OYB15" s="188"/>
      <c r="OYC15" s="188"/>
      <c r="OYD15" s="188"/>
      <c r="OYE15" s="188"/>
      <c r="OYF15" s="188"/>
      <c r="OYG15" s="188"/>
      <c r="OYH15" s="188"/>
      <c r="OYI15" s="188"/>
      <c r="OYJ15" s="188"/>
      <c r="OYK15" s="188"/>
      <c r="OYL15" s="188"/>
      <c r="OYM15" s="188"/>
      <c r="OYN15" s="188"/>
      <c r="OYO15" s="188"/>
      <c r="OYP15" s="188"/>
      <c r="OYQ15" s="188"/>
      <c r="OYR15" s="188"/>
      <c r="OYS15" s="188"/>
      <c r="OYT15" s="188"/>
      <c r="OYU15" s="188"/>
      <c r="OYV15" s="188"/>
      <c r="OYW15" s="188"/>
      <c r="OYX15" s="188"/>
      <c r="OYY15" s="188"/>
      <c r="OYZ15" s="188"/>
      <c r="OZA15" s="188"/>
      <c r="OZB15" s="188"/>
      <c r="OZC15" s="188"/>
      <c r="OZD15" s="188"/>
      <c r="OZE15" s="188"/>
      <c r="OZF15" s="188"/>
      <c r="OZG15" s="188"/>
      <c r="OZH15" s="188"/>
      <c r="OZI15" s="188"/>
      <c r="OZJ15" s="188"/>
      <c r="OZK15" s="188"/>
      <c r="OZL15" s="188"/>
      <c r="OZM15" s="188"/>
      <c r="OZN15" s="188"/>
      <c r="OZO15" s="188"/>
      <c r="OZP15" s="188"/>
      <c r="OZQ15" s="188"/>
      <c r="OZR15" s="188"/>
      <c r="OZS15" s="188"/>
      <c r="OZT15" s="188"/>
      <c r="OZU15" s="188"/>
      <c r="OZV15" s="188"/>
      <c r="OZW15" s="188"/>
      <c r="OZX15" s="188"/>
      <c r="OZY15" s="188"/>
      <c r="OZZ15" s="188"/>
      <c r="PAA15" s="188"/>
      <c r="PAB15" s="188"/>
      <c r="PAC15" s="188"/>
      <c r="PAD15" s="188"/>
      <c r="PAE15" s="188"/>
      <c r="PAF15" s="188"/>
      <c r="PAG15" s="188"/>
      <c r="PAH15" s="188"/>
      <c r="PAI15" s="188"/>
      <c r="PAJ15" s="188"/>
      <c r="PAK15" s="188"/>
      <c r="PAL15" s="188"/>
      <c r="PAM15" s="188"/>
      <c r="PAN15" s="188"/>
      <c r="PAO15" s="188"/>
      <c r="PAP15" s="188"/>
      <c r="PAQ15" s="188"/>
      <c r="PAR15" s="188"/>
      <c r="PAS15" s="188"/>
      <c r="PAT15" s="188"/>
      <c r="PAU15" s="188"/>
      <c r="PAV15" s="188"/>
      <c r="PAW15" s="188"/>
      <c r="PAX15" s="188"/>
      <c r="PAY15" s="188"/>
      <c r="PAZ15" s="188"/>
      <c r="PBA15" s="188"/>
      <c r="PBB15" s="188"/>
      <c r="PBC15" s="188"/>
      <c r="PBD15" s="188"/>
      <c r="PBE15" s="188"/>
      <c r="PBF15" s="188"/>
      <c r="PBG15" s="188"/>
      <c r="PBH15" s="188"/>
      <c r="PBI15" s="188"/>
      <c r="PBJ15" s="188"/>
      <c r="PBK15" s="188"/>
      <c r="PBL15" s="188"/>
      <c r="PBM15" s="188"/>
      <c r="PBN15" s="188"/>
      <c r="PBO15" s="188"/>
      <c r="PBP15" s="188"/>
      <c r="PBQ15" s="188"/>
      <c r="PBR15" s="188"/>
      <c r="PBS15" s="188"/>
      <c r="PBT15" s="188"/>
      <c r="PBU15" s="188"/>
      <c r="PBV15" s="188"/>
      <c r="PBW15" s="188"/>
      <c r="PBX15" s="188"/>
      <c r="PBY15" s="188"/>
      <c r="PBZ15" s="188"/>
      <c r="PCA15" s="188"/>
      <c r="PCB15" s="188"/>
      <c r="PCC15" s="188"/>
      <c r="PCD15" s="188"/>
      <c r="PCE15" s="188"/>
      <c r="PCF15" s="188"/>
      <c r="PCG15" s="188"/>
      <c r="PCH15" s="188"/>
      <c r="PCI15" s="188"/>
      <c r="PCJ15" s="188"/>
      <c r="PCK15" s="188"/>
      <c r="PCL15" s="188"/>
      <c r="PCM15" s="188"/>
      <c r="PCN15" s="188"/>
      <c r="PCO15" s="188"/>
      <c r="PCP15" s="188"/>
      <c r="PCQ15" s="188"/>
      <c r="PCR15" s="188"/>
      <c r="PCS15" s="188"/>
      <c r="PCT15" s="188"/>
      <c r="PCU15" s="188"/>
      <c r="PCV15" s="188"/>
      <c r="PCW15" s="188"/>
      <c r="PCX15" s="188"/>
      <c r="PCY15" s="188"/>
      <c r="PCZ15" s="188"/>
      <c r="PDA15" s="188"/>
      <c r="PDB15" s="188"/>
      <c r="PDC15" s="188"/>
      <c r="PDD15" s="188"/>
      <c r="PDE15" s="188"/>
      <c r="PDF15" s="188"/>
      <c r="PDG15" s="188"/>
      <c r="PDH15" s="188"/>
      <c r="PDI15" s="188"/>
      <c r="PDJ15" s="188"/>
      <c r="PDK15" s="188"/>
      <c r="PDL15" s="188"/>
      <c r="PDM15" s="188"/>
      <c r="PDN15" s="188"/>
      <c r="PDO15" s="188"/>
      <c r="PDP15" s="188"/>
      <c r="PDQ15" s="188"/>
      <c r="PDR15" s="188"/>
      <c r="PDS15" s="188"/>
      <c r="PDT15" s="188"/>
      <c r="PDU15" s="188"/>
      <c r="PDV15" s="188"/>
      <c r="PDW15" s="188"/>
      <c r="PDX15" s="188"/>
      <c r="PDY15" s="188"/>
      <c r="PDZ15" s="188"/>
      <c r="PEA15" s="188"/>
      <c r="PEB15" s="188"/>
      <c r="PEC15" s="188"/>
      <c r="PED15" s="188"/>
      <c r="PEE15" s="188"/>
      <c r="PEF15" s="188"/>
      <c r="PEG15" s="188"/>
      <c r="PEH15" s="188"/>
      <c r="PEI15" s="188"/>
      <c r="PEJ15" s="188"/>
      <c r="PEK15" s="188"/>
      <c r="PEL15" s="188"/>
      <c r="PEM15" s="188"/>
      <c r="PEN15" s="188"/>
      <c r="PEO15" s="188"/>
      <c r="PEP15" s="188"/>
      <c r="PEQ15" s="188"/>
      <c r="PER15" s="188"/>
      <c r="PES15" s="188"/>
      <c r="PET15" s="188"/>
      <c r="PEU15" s="188"/>
      <c r="PEV15" s="188"/>
      <c r="PEW15" s="188"/>
      <c r="PEX15" s="188"/>
      <c r="PEY15" s="188"/>
      <c r="PEZ15" s="188"/>
      <c r="PFA15" s="188"/>
      <c r="PFB15" s="188"/>
      <c r="PFC15" s="188"/>
      <c r="PFD15" s="188"/>
      <c r="PFE15" s="188"/>
      <c r="PFF15" s="188"/>
      <c r="PFG15" s="188"/>
      <c r="PFH15" s="188"/>
      <c r="PFI15" s="188"/>
      <c r="PFJ15" s="188"/>
      <c r="PFK15" s="188"/>
      <c r="PFL15" s="188"/>
      <c r="PFM15" s="188"/>
      <c r="PFN15" s="188"/>
      <c r="PFO15" s="188"/>
      <c r="PFP15" s="188"/>
      <c r="PFQ15" s="188"/>
      <c r="PFR15" s="188"/>
      <c r="PFS15" s="188"/>
      <c r="PFT15" s="188"/>
      <c r="PFU15" s="188"/>
      <c r="PFV15" s="188"/>
      <c r="PFW15" s="188"/>
      <c r="PFX15" s="188"/>
      <c r="PFY15" s="188"/>
      <c r="PFZ15" s="188"/>
      <c r="PGA15" s="188"/>
      <c r="PGB15" s="188"/>
      <c r="PGC15" s="188"/>
      <c r="PGD15" s="188"/>
      <c r="PGE15" s="188"/>
      <c r="PGF15" s="188"/>
      <c r="PGG15" s="188"/>
      <c r="PGH15" s="188"/>
      <c r="PGI15" s="188"/>
      <c r="PGJ15" s="188"/>
      <c r="PGK15" s="188"/>
      <c r="PGL15" s="188"/>
      <c r="PGM15" s="188"/>
      <c r="PGN15" s="188"/>
      <c r="PGO15" s="188"/>
      <c r="PGP15" s="188"/>
      <c r="PGQ15" s="188"/>
      <c r="PGR15" s="188"/>
      <c r="PGS15" s="188"/>
      <c r="PGT15" s="188"/>
      <c r="PGU15" s="188"/>
      <c r="PGV15" s="188"/>
      <c r="PGW15" s="188"/>
      <c r="PGX15" s="188"/>
      <c r="PGY15" s="188"/>
      <c r="PGZ15" s="188"/>
      <c r="PHA15" s="188"/>
      <c r="PHB15" s="188"/>
      <c r="PHC15" s="188"/>
      <c r="PHD15" s="188"/>
      <c r="PHE15" s="188"/>
      <c r="PHF15" s="188"/>
      <c r="PHG15" s="188"/>
      <c r="PHH15" s="188"/>
      <c r="PHI15" s="188"/>
      <c r="PHJ15" s="188"/>
      <c r="PHK15" s="188"/>
      <c r="PHL15" s="188"/>
      <c r="PHM15" s="188"/>
      <c r="PHN15" s="188"/>
      <c r="PHO15" s="188"/>
      <c r="PHP15" s="188"/>
      <c r="PHQ15" s="188"/>
      <c r="PHR15" s="188"/>
      <c r="PHS15" s="188"/>
      <c r="PHT15" s="188"/>
      <c r="PHU15" s="188"/>
      <c r="PHV15" s="188"/>
      <c r="PHW15" s="188"/>
      <c r="PHX15" s="188"/>
      <c r="PHY15" s="188"/>
      <c r="PHZ15" s="188"/>
      <c r="PIA15" s="188"/>
      <c r="PIB15" s="188"/>
      <c r="PIC15" s="188"/>
      <c r="PID15" s="188"/>
      <c r="PIE15" s="188"/>
      <c r="PIF15" s="188"/>
      <c r="PIG15" s="188"/>
      <c r="PIH15" s="188"/>
      <c r="PII15" s="188"/>
      <c r="PIJ15" s="188"/>
      <c r="PIK15" s="188"/>
      <c r="PIL15" s="188"/>
      <c r="PIM15" s="188"/>
      <c r="PIN15" s="188"/>
      <c r="PIO15" s="188"/>
      <c r="PIP15" s="188"/>
      <c r="PIQ15" s="188"/>
      <c r="PIR15" s="188"/>
      <c r="PIS15" s="188"/>
      <c r="PIT15" s="188"/>
      <c r="PIU15" s="188"/>
      <c r="PIV15" s="188"/>
      <c r="PIW15" s="188"/>
      <c r="PIX15" s="188"/>
      <c r="PIY15" s="188"/>
      <c r="PIZ15" s="188"/>
      <c r="PJA15" s="188"/>
      <c r="PJB15" s="188"/>
      <c r="PJC15" s="188"/>
      <c r="PJD15" s="188"/>
      <c r="PJE15" s="188"/>
      <c r="PJF15" s="188"/>
      <c r="PJG15" s="188"/>
      <c r="PJH15" s="188"/>
      <c r="PJI15" s="188"/>
      <c r="PJJ15" s="188"/>
      <c r="PJK15" s="188"/>
      <c r="PJL15" s="188"/>
      <c r="PJM15" s="188"/>
      <c r="PJN15" s="188"/>
      <c r="PJO15" s="188"/>
      <c r="PJP15" s="188"/>
      <c r="PJQ15" s="188"/>
      <c r="PJR15" s="188"/>
      <c r="PJS15" s="188"/>
      <c r="PJT15" s="188"/>
      <c r="PJU15" s="188"/>
      <c r="PJV15" s="188"/>
      <c r="PJW15" s="188"/>
      <c r="PJX15" s="188"/>
      <c r="PJY15" s="188"/>
      <c r="PJZ15" s="188"/>
      <c r="PKA15" s="188"/>
      <c r="PKB15" s="188"/>
      <c r="PKC15" s="188"/>
      <c r="PKD15" s="188"/>
      <c r="PKE15" s="188"/>
      <c r="PKF15" s="188"/>
      <c r="PKG15" s="188"/>
      <c r="PKH15" s="188"/>
      <c r="PKI15" s="188"/>
      <c r="PKJ15" s="188"/>
      <c r="PKK15" s="188"/>
      <c r="PKL15" s="188"/>
      <c r="PKM15" s="188"/>
      <c r="PKN15" s="188"/>
      <c r="PKO15" s="188"/>
      <c r="PKP15" s="188"/>
      <c r="PKQ15" s="188"/>
      <c r="PKR15" s="188"/>
      <c r="PKS15" s="188"/>
      <c r="PKT15" s="188"/>
      <c r="PKU15" s="188"/>
      <c r="PKV15" s="188"/>
      <c r="PKW15" s="188"/>
      <c r="PKX15" s="188"/>
      <c r="PKY15" s="188"/>
      <c r="PKZ15" s="188"/>
      <c r="PLA15" s="188"/>
      <c r="PLB15" s="188"/>
      <c r="PLC15" s="188"/>
      <c r="PLD15" s="188"/>
      <c r="PLE15" s="188"/>
      <c r="PLF15" s="188"/>
      <c r="PLG15" s="188"/>
      <c r="PLH15" s="188"/>
      <c r="PLI15" s="188"/>
      <c r="PLJ15" s="188"/>
      <c r="PLK15" s="188"/>
      <c r="PLL15" s="188"/>
      <c r="PLM15" s="188"/>
      <c r="PLN15" s="188"/>
      <c r="PLO15" s="188"/>
      <c r="PLP15" s="188"/>
      <c r="PLQ15" s="188"/>
      <c r="PLR15" s="188"/>
      <c r="PLS15" s="188"/>
      <c r="PLT15" s="188"/>
      <c r="PLU15" s="188"/>
      <c r="PLV15" s="188"/>
      <c r="PLW15" s="188"/>
      <c r="PLX15" s="188"/>
      <c r="PLY15" s="188"/>
      <c r="PLZ15" s="188"/>
      <c r="PMA15" s="188"/>
      <c r="PMB15" s="188"/>
      <c r="PMC15" s="188"/>
      <c r="PMD15" s="188"/>
      <c r="PME15" s="188"/>
      <c r="PMF15" s="188"/>
      <c r="PMG15" s="188"/>
      <c r="PMH15" s="188"/>
      <c r="PMI15" s="188"/>
      <c r="PMJ15" s="188"/>
      <c r="PMK15" s="188"/>
      <c r="PML15" s="188"/>
      <c r="PMM15" s="188"/>
      <c r="PMN15" s="188"/>
      <c r="PMO15" s="188"/>
      <c r="PMP15" s="188"/>
      <c r="PMQ15" s="188"/>
      <c r="PMR15" s="188"/>
      <c r="PMS15" s="188"/>
      <c r="PMT15" s="188"/>
      <c r="PMU15" s="188"/>
      <c r="PMV15" s="188"/>
      <c r="PMW15" s="188"/>
      <c r="PMX15" s="188"/>
      <c r="PMY15" s="188"/>
      <c r="PMZ15" s="188"/>
      <c r="PNA15" s="188"/>
      <c r="PNB15" s="188"/>
      <c r="PNC15" s="188"/>
      <c r="PND15" s="188"/>
      <c r="PNE15" s="188"/>
      <c r="PNF15" s="188"/>
      <c r="PNG15" s="188"/>
      <c r="PNH15" s="188"/>
      <c r="PNI15" s="188"/>
      <c r="PNJ15" s="188"/>
      <c r="PNK15" s="188"/>
      <c r="PNL15" s="188"/>
      <c r="PNM15" s="188"/>
      <c r="PNN15" s="188"/>
      <c r="PNO15" s="188"/>
      <c r="PNP15" s="188"/>
      <c r="PNQ15" s="188"/>
      <c r="PNR15" s="188"/>
      <c r="PNS15" s="188"/>
      <c r="PNT15" s="188"/>
      <c r="PNU15" s="188"/>
      <c r="PNV15" s="188"/>
      <c r="PNW15" s="188"/>
      <c r="PNX15" s="188"/>
      <c r="PNY15" s="188"/>
      <c r="PNZ15" s="188"/>
      <c r="POA15" s="188"/>
      <c r="POB15" s="188"/>
      <c r="POC15" s="188"/>
      <c r="POD15" s="188"/>
      <c r="POE15" s="188"/>
      <c r="POF15" s="188"/>
      <c r="POG15" s="188"/>
      <c r="POH15" s="188"/>
      <c r="POI15" s="188"/>
      <c r="POJ15" s="188"/>
      <c r="POK15" s="188"/>
      <c r="POL15" s="188"/>
      <c r="POM15" s="188"/>
      <c r="PON15" s="188"/>
      <c r="POO15" s="188"/>
      <c r="POP15" s="188"/>
      <c r="POQ15" s="188"/>
      <c r="POR15" s="188"/>
      <c r="POS15" s="188"/>
      <c r="POT15" s="188"/>
      <c r="POU15" s="188"/>
      <c r="POV15" s="188"/>
      <c r="POW15" s="188"/>
      <c r="POX15" s="188"/>
      <c r="POY15" s="188"/>
      <c r="POZ15" s="188"/>
      <c r="PPA15" s="188"/>
      <c r="PPB15" s="188"/>
      <c r="PPC15" s="188"/>
      <c r="PPD15" s="188"/>
      <c r="PPE15" s="188"/>
      <c r="PPF15" s="188"/>
      <c r="PPG15" s="188"/>
      <c r="PPH15" s="188"/>
      <c r="PPI15" s="188"/>
      <c r="PPJ15" s="188"/>
      <c r="PPK15" s="188"/>
      <c r="PPL15" s="188"/>
      <c r="PPM15" s="188"/>
      <c r="PPN15" s="188"/>
      <c r="PPO15" s="188"/>
      <c r="PPP15" s="188"/>
      <c r="PPQ15" s="188"/>
      <c r="PPR15" s="188"/>
      <c r="PPS15" s="188"/>
      <c r="PPT15" s="188"/>
      <c r="PPU15" s="188"/>
      <c r="PPV15" s="188"/>
      <c r="PPW15" s="188"/>
      <c r="PPX15" s="188"/>
      <c r="PPY15" s="188"/>
      <c r="PPZ15" s="188"/>
      <c r="PQA15" s="188"/>
      <c r="PQB15" s="188"/>
      <c r="PQC15" s="188"/>
      <c r="PQD15" s="188"/>
      <c r="PQE15" s="188"/>
      <c r="PQF15" s="188"/>
      <c r="PQG15" s="188"/>
      <c r="PQH15" s="188"/>
      <c r="PQI15" s="188"/>
      <c r="PQJ15" s="188"/>
      <c r="PQK15" s="188"/>
      <c r="PQL15" s="188"/>
      <c r="PQM15" s="188"/>
      <c r="PQN15" s="188"/>
      <c r="PQO15" s="188"/>
      <c r="PQP15" s="188"/>
      <c r="PQQ15" s="188"/>
      <c r="PQR15" s="188"/>
      <c r="PQS15" s="188"/>
      <c r="PQT15" s="188"/>
      <c r="PQU15" s="188"/>
      <c r="PQV15" s="188"/>
      <c r="PQW15" s="188"/>
      <c r="PQX15" s="188"/>
      <c r="PQY15" s="188"/>
      <c r="PQZ15" s="188"/>
      <c r="PRA15" s="188"/>
      <c r="PRB15" s="188"/>
      <c r="PRC15" s="188"/>
      <c r="PRD15" s="188"/>
      <c r="PRE15" s="188"/>
      <c r="PRF15" s="188"/>
      <c r="PRG15" s="188"/>
      <c r="PRH15" s="188"/>
      <c r="PRI15" s="188"/>
      <c r="PRJ15" s="188"/>
      <c r="PRK15" s="188"/>
      <c r="PRL15" s="188"/>
      <c r="PRM15" s="188"/>
      <c r="PRN15" s="188"/>
      <c r="PRO15" s="188"/>
      <c r="PRP15" s="188"/>
      <c r="PRQ15" s="188"/>
      <c r="PRR15" s="188"/>
      <c r="PRS15" s="188"/>
      <c r="PRT15" s="188"/>
      <c r="PRU15" s="188"/>
      <c r="PRV15" s="188"/>
      <c r="PRW15" s="188"/>
      <c r="PRX15" s="188"/>
      <c r="PRY15" s="188"/>
      <c r="PRZ15" s="188"/>
      <c r="PSA15" s="188"/>
      <c r="PSB15" s="188"/>
      <c r="PSC15" s="188"/>
      <c r="PSD15" s="188"/>
      <c r="PSE15" s="188"/>
      <c r="PSF15" s="188"/>
      <c r="PSG15" s="188"/>
      <c r="PSH15" s="188"/>
      <c r="PSI15" s="188"/>
      <c r="PSJ15" s="188"/>
      <c r="PSK15" s="188"/>
      <c r="PSL15" s="188"/>
      <c r="PSM15" s="188"/>
      <c r="PSN15" s="188"/>
      <c r="PSO15" s="188"/>
      <c r="PSP15" s="188"/>
      <c r="PSQ15" s="188"/>
      <c r="PSR15" s="188"/>
      <c r="PSS15" s="188"/>
      <c r="PST15" s="188"/>
      <c r="PSU15" s="188"/>
      <c r="PSV15" s="188"/>
      <c r="PSW15" s="188"/>
      <c r="PSX15" s="188"/>
      <c r="PSY15" s="188"/>
      <c r="PSZ15" s="188"/>
      <c r="PTA15" s="188"/>
      <c r="PTB15" s="188"/>
      <c r="PTC15" s="188"/>
      <c r="PTD15" s="188"/>
      <c r="PTE15" s="188"/>
      <c r="PTF15" s="188"/>
      <c r="PTG15" s="188"/>
      <c r="PTH15" s="188"/>
      <c r="PTI15" s="188"/>
      <c r="PTJ15" s="188"/>
      <c r="PTK15" s="188"/>
      <c r="PTL15" s="188"/>
      <c r="PTM15" s="188"/>
      <c r="PTN15" s="188"/>
      <c r="PTO15" s="188"/>
      <c r="PTP15" s="188"/>
      <c r="PTQ15" s="188"/>
      <c r="PTR15" s="188"/>
      <c r="PTS15" s="188"/>
      <c r="PTT15" s="188"/>
      <c r="PTU15" s="188"/>
      <c r="PTV15" s="188"/>
      <c r="PTW15" s="188"/>
      <c r="PTX15" s="188"/>
      <c r="PTY15" s="188"/>
      <c r="PTZ15" s="188"/>
      <c r="PUA15" s="188"/>
      <c r="PUB15" s="188"/>
      <c r="PUC15" s="188"/>
      <c r="PUD15" s="188"/>
      <c r="PUE15" s="188"/>
      <c r="PUF15" s="188"/>
      <c r="PUG15" s="188"/>
      <c r="PUH15" s="188"/>
      <c r="PUI15" s="188"/>
      <c r="PUJ15" s="188"/>
      <c r="PUK15" s="188"/>
      <c r="PUL15" s="188"/>
      <c r="PUM15" s="188"/>
      <c r="PUN15" s="188"/>
      <c r="PUO15" s="188"/>
      <c r="PUP15" s="188"/>
      <c r="PUQ15" s="188"/>
      <c r="PUR15" s="188"/>
      <c r="PUS15" s="188"/>
      <c r="PUT15" s="188"/>
      <c r="PUU15" s="188"/>
      <c r="PUV15" s="188"/>
      <c r="PUW15" s="188"/>
      <c r="PUX15" s="188"/>
      <c r="PUY15" s="188"/>
      <c r="PUZ15" s="188"/>
      <c r="PVA15" s="188"/>
      <c r="PVB15" s="188"/>
      <c r="PVC15" s="188"/>
      <c r="PVD15" s="188"/>
      <c r="PVE15" s="188"/>
      <c r="PVF15" s="188"/>
      <c r="PVG15" s="188"/>
      <c r="PVH15" s="188"/>
      <c r="PVI15" s="188"/>
      <c r="PVJ15" s="188"/>
      <c r="PVK15" s="188"/>
      <c r="PVL15" s="188"/>
      <c r="PVM15" s="188"/>
      <c r="PVN15" s="188"/>
      <c r="PVO15" s="188"/>
      <c r="PVP15" s="188"/>
      <c r="PVQ15" s="188"/>
      <c r="PVR15" s="188"/>
      <c r="PVS15" s="188"/>
      <c r="PVT15" s="188"/>
      <c r="PVU15" s="188"/>
      <c r="PVV15" s="188"/>
      <c r="PVW15" s="188"/>
      <c r="PVX15" s="188"/>
      <c r="PVY15" s="188"/>
      <c r="PVZ15" s="188"/>
      <c r="PWA15" s="188"/>
      <c r="PWB15" s="188"/>
      <c r="PWC15" s="188"/>
      <c r="PWD15" s="188"/>
      <c r="PWE15" s="188"/>
      <c r="PWF15" s="188"/>
      <c r="PWG15" s="188"/>
      <c r="PWH15" s="188"/>
      <c r="PWI15" s="188"/>
      <c r="PWJ15" s="188"/>
      <c r="PWK15" s="188"/>
      <c r="PWL15" s="188"/>
      <c r="PWM15" s="188"/>
      <c r="PWN15" s="188"/>
      <c r="PWO15" s="188"/>
      <c r="PWP15" s="188"/>
      <c r="PWQ15" s="188"/>
      <c r="PWR15" s="188"/>
      <c r="PWS15" s="188"/>
      <c r="PWT15" s="188"/>
      <c r="PWU15" s="188"/>
      <c r="PWV15" s="188"/>
      <c r="PWW15" s="188"/>
      <c r="PWX15" s="188"/>
      <c r="PWY15" s="188"/>
      <c r="PWZ15" s="188"/>
      <c r="PXA15" s="188"/>
      <c r="PXB15" s="188"/>
      <c r="PXC15" s="188"/>
      <c r="PXD15" s="188"/>
      <c r="PXE15" s="188"/>
      <c r="PXF15" s="188"/>
      <c r="PXG15" s="188"/>
      <c r="PXH15" s="188"/>
      <c r="PXI15" s="188"/>
      <c r="PXJ15" s="188"/>
      <c r="PXK15" s="188"/>
      <c r="PXL15" s="188"/>
      <c r="PXM15" s="188"/>
      <c r="PXN15" s="188"/>
      <c r="PXO15" s="188"/>
      <c r="PXP15" s="188"/>
      <c r="PXQ15" s="188"/>
      <c r="PXR15" s="188"/>
      <c r="PXS15" s="188"/>
      <c r="PXT15" s="188"/>
      <c r="PXU15" s="188"/>
      <c r="PXV15" s="188"/>
      <c r="PXW15" s="188"/>
      <c r="PXX15" s="188"/>
      <c r="PXY15" s="188"/>
      <c r="PXZ15" s="188"/>
      <c r="PYA15" s="188"/>
      <c r="PYB15" s="188"/>
      <c r="PYC15" s="188"/>
      <c r="PYD15" s="188"/>
      <c r="PYE15" s="188"/>
      <c r="PYF15" s="188"/>
      <c r="PYG15" s="188"/>
      <c r="PYH15" s="188"/>
      <c r="PYI15" s="188"/>
      <c r="PYJ15" s="188"/>
      <c r="PYK15" s="188"/>
      <c r="PYL15" s="188"/>
      <c r="PYM15" s="188"/>
      <c r="PYN15" s="188"/>
      <c r="PYO15" s="188"/>
      <c r="PYP15" s="188"/>
      <c r="PYQ15" s="188"/>
      <c r="PYR15" s="188"/>
      <c r="PYS15" s="188"/>
      <c r="PYT15" s="188"/>
      <c r="PYU15" s="188"/>
      <c r="PYV15" s="188"/>
      <c r="PYW15" s="188"/>
      <c r="PYX15" s="188"/>
      <c r="PYY15" s="188"/>
      <c r="PYZ15" s="188"/>
      <c r="PZA15" s="188"/>
      <c r="PZB15" s="188"/>
      <c r="PZC15" s="188"/>
      <c r="PZD15" s="188"/>
      <c r="PZE15" s="188"/>
      <c r="PZF15" s="188"/>
      <c r="PZG15" s="188"/>
      <c r="PZH15" s="188"/>
      <c r="PZI15" s="188"/>
      <c r="PZJ15" s="188"/>
      <c r="PZK15" s="188"/>
      <c r="PZL15" s="188"/>
      <c r="PZM15" s="188"/>
      <c r="PZN15" s="188"/>
      <c r="PZO15" s="188"/>
      <c r="PZP15" s="188"/>
      <c r="PZQ15" s="188"/>
      <c r="PZR15" s="188"/>
      <c r="PZS15" s="188"/>
      <c r="PZT15" s="188"/>
      <c r="PZU15" s="188"/>
      <c r="PZV15" s="188"/>
      <c r="PZW15" s="188"/>
      <c r="PZX15" s="188"/>
      <c r="PZY15" s="188"/>
      <c r="PZZ15" s="188"/>
      <c r="QAA15" s="188"/>
      <c r="QAB15" s="188"/>
      <c r="QAC15" s="188"/>
      <c r="QAD15" s="188"/>
      <c r="QAE15" s="188"/>
      <c r="QAF15" s="188"/>
      <c r="QAG15" s="188"/>
      <c r="QAH15" s="188"/>
      <c r="QAI15" s="188"/>
      <c r="QAJ15" s="188"/>
      <c r="QAK15" s="188"/>
      <c r="QAL15" s="188"/>
      <c r="QAM15" s="188"/>
      <c r="QAN15" s="188"/>
      <c r="QAO15" s="188"/>
      <c r="QAP15" s="188"/>
      <c r="QAQ15" s="188"/>
      <c r="QAR15" s="188"/>
      <c r="QAS15" s="188"/>
      <c r="QAT15" s="188"/>
      <c r="QAU15" s="188"/>
      <c r="QAV15" s="188"/>
      <c r="QAW15" s="188"/>
      <c r="QAX15" s="188"/>
      <c r="QAY15" s="188"/>
      <c r="QAZ15" s="188"/>
      <c r="QBA15" s="188"/>
      <c r="QBB15" s="188"/>
      <c r="QBC15" s="188"/>
      <c r="QBD15" s="188"/>
      <c r="QBE15" s="188"/>
      <c r="QBF15" s="188"/>
      <c r="QBG15" s="188"/>
      <c r="QBH15" s="188"/>
      <c r="QBI15" s="188"/>
      <c r="QBJ15" s="188"/>
      <c r="QBK15" s="188"/>
      <c r="QBL15" s="188"/>
      <c r="QBM15" s="188"/>
      <c r="QBN15" s="188"/>
      <c r="QBO15" s="188"/>
      <c r="QBP15" s="188"/>
      <c r="QBQ15" s="188"/>
      <c r="QBR15" s="188"/>
      <c r="QBS15" s="188"/>
      <c r="QBT15" s="188"/>
      <c r="QBU15" s="188"/>
      <c r="QBV15" s="188"/>
      <c r="QBW15" s="188"/>
      <c r="QBX15" s="188"/>
      <c r="QBY15" s="188"/>
      <c r="QBZ15" s="188"/>
      <c r="QCA15" s="188"/>
      <c r="QCB15" s="188"/>
      <c r="QCC15" s="188"/>
      <c r="QCD15" s="188"/>
      <c r="QCE15" s="188"/>
      <c r="QCF15" s="188"/>
      <c r="QCG15" s="188"/>
      <c r="QCH15" s="188"/>
      <c r="QCI15" s="188"/>
      <c r="QCJ15" s="188"/>
      <c r="QCK15" s="188"/>
      <c r="QCL15" s="188"/>
      <c r="QCM15" s="188"/>
      <c r="QCN15" s="188"/>
      <c r="QCO15" s="188"/>
      <c r="QCP15" s="188"/>
      <c r="QCQ15" s="188"/>
      <c r="QCR15" s="188"/>
      <c r="QCS15" s="188"/>
      <c r="QCT15" s="188"/>
      <c r="QCU15" s="188"/>
      <c r="QCV15" s="188"/>
      <c r="QCW15" s="188"/>
      <c r="QCX15" s="188"/>
      <c r="QCY15" s="188"/>
      <c r="QCZ15" s="188"/>
      <c r="QDA15" s="188"/>
      <c r="QDB15" s="188"/>
      <c r="QDC15" s="188"/>
      <c r="QDD15" s="188"/>
      <c r="QDE15" s="188"/>
      <c r="QDF15" s="188"/>
      <c r="QDG15" s="188"/>
      <c r="QDH15" s="188"/>
      <c r="QDI15" s="188"/>
      <c r="QDJ15" s="188"/>
      <c r="QDK15" s="188"/>
      <c r="QDL15" s="188"/>
      <c r="QDM15" s="188"/>
      <c r="QDN15" s="188"/>
      <c r="QDO15" s="188"/>
      <c r="QDP15" s="188"/>
      <c r="QDQ15" s="188"/>
      <c r="QDR15" s="188"/>
      <c r="QDS15" s="188"/>
      <c r="QDT15" s="188"/>
      <c r="QDU15" s="188"/>
      <c r="QDV15" s="188"/>
      <c r="QDW15" s="188"/>
      <c r="QDX15" s="188"/>
      <c r="QDY15" s="188"/>
      <c r="QDZ15" s="188"/>
      <c r="QEA15" s="188"/>
      <c r="QEB15" s="188"/>
      <c r="QEC15" s="188"/>
      <c r="QED15" s="188"/>
      <c r="QEE15" s="188"/>
      <c r="QEF15" s="188"/>
      <c r="QEG15" s="188"/>
      <c r="QEH15" s="188"/>
      <c r="QEI15" s="188"/>
      <c r="QEJ15" s="188"/>
      <c r="QEK15" s="188"/>
      <c r="QEL15" s="188"/>
      <c r="QEM15" s="188"/>
      <c r="QEN15" s="188"/>
      <c r="QEO15" s="188"/>
      <c r="QEP15" s="188"/>
      <c r="QEQ15" s="188"/>
      <c r="QER15" s="188"/>
      <c r="QES15" s="188"/>
      <c r="QET15" s="188"/>
      <c r="QEU15" s="188"/>
      <c r="QEV15" s="188"/>
      <c r="QEW15" s="188"/>
      <c r="QEX15" s="188"/>
      <c r="QEY15" s="188"/>
      <c r="QEZ15" s="188"/>
      <c r="QFA15" s="188"/>
      <c r="QFB15" s="188"/>
      <c r="QFC15" s="188"/>
      <c r="QFD15" s="188"/>
      <c r="QFE15" s="188"/>
      <c r="QFF15" s="188"/>
      <c r="QFG15" s="188"/>
      <c r="QFH15" s="188"/>
      <c r="QFI15" s="188"/>
      <c r="QFJ15" s="188"/>
      <c r="QFK15" s="188"/>
      <c r="QFL15" s="188"/>
      <c r="QFM15" s="188"/>
      <c r="QFN15" s="188"/>
      <c r="QFO15" s="188"/>
      <c r="QFP15" s="188"/>
      <c r="QFQ15" s="188"/>
      <c r="QFR15" s="188"/>
      <c r="QFS15" s="188"/>
      <c r="QFT15" s="188"/>
      <c r="QFU15" s="188"/>
      <c r="QFV15" s="188"/>
      <c r="QFW15" s="188"/>
      <c r="QFX15" s="188"/>
      <c r="QFY15" s="188"/>
      <c r="QFZ15" s="188"/>
      <c r="QGA15" s="188"/>
      <c r="QGB15" s="188"/>
      <c r="QGC15" s="188"/>
      <c r="QGD15" s="188"/>
      <c r="QGE15" s="188"/>
      <c r="QGF15" s="188"/>
      <c r="QGG15" s="188"/>
      <c r="QGH15" s="188"/>
      <c r="QGI15" s="188"/>
      <c r="QGJ15" s="188"/>
      <c r="QGK15" s="188"/>
      <c r="QGL15" s="188"/>
      <c r="QGM15" s="188"/>
      <c r="QGN15" s="188"/>
      <c r="QGO15" s="188"/>
      <c r="QGP15" s="188"/>
      <c r="QGQ15" s="188"/>
      <c r="QGR15" s="188"/>
      <c r="QGS15" s="188"/>
      <c r="QGT15" s="188"/>
      <c r="QGU15" s="188"/>
      <c r="QGV15" s="188"/>
      <c r="QGW15" s="188"/>
      <c r="QGX15" s="188"/>
      <c r="QGY15" s="188"/>
      <c r="QGZ15" s="188"/>
      <c r="QHA15" s="188"/>
      <c r="QHB15" s="188"/>
      <c r="QHC15" s="188"/>
      <c r="QHD15" s="188"/>
      <c r="QHE15" s="188"/>
      <c r="QHF15" s="188"/>
      <c r="QHG15" s="188"/>
      <c r="QHH15" s="188"/>
      <c r="QHI15" s="188"/>
      <c r="QHJ15" s="188"/>
      <c r="QHK15" s="188"/>
      <c r="QHL15" s="188"/>
      <c r="QHM15" s="188"/>
      <c r="QHN15" s="188"/>
      <c r="QHO15" s="188"/>
      <c r="QHP15" s="188"/>
      <c r="QHQ15" s="188"/>
      <c r="QHR15" s="188"/>
      <c r="QHS15" s="188"/>
      <c r="QHT15" s="188"/>
      <c r="QHU15" s="188"/>
      <c r="QHV15" s="188"/>
      <c r="QHW15" s="188"/>
      <c r="QHX15" s="188"/>
      <c r="QHY15" s="188"/>
      <c r="QHZ15" s="188"/>
      <c r="QIA15" s="188"/>
      <c r="QIB15" s="188"/>
      <c r="QIC15" s="188"/>
      <c r="QID15" s="188"/>
      <c r="QIE15" s="188"/>
      <c r="QIF15" s="188"/>
      <c r="QIG15" s="188"/>
      <c r="QIH15" s="188"/>
      <c r="QII15" s="188"/>
      <c r="QIJ15" s="188"/>
      <c r="QIK15" s="188"/>
      <c r="QIL15" s="188"/>
      <c r="QIM15" s="188"/>
      <c r="QIN15" s="188"/>
      <c r="QIO15" s="188"/>
      <c r="QIP15" s="188"/>
      <c r="QIQ15" s="188"/>
      <c r="QIR15" s="188"/>
      <c r="QIS15" s="188"/>
      <c r="QIT15" s="188"/>
      <c r="QIU15" s="188"/>
      <c r="QIV15" s="188"/>
      <c r="QIW15" s="188"/>
      <c r="QIX15" s="188"/>
      <c r="QIY15" s="188"/>
      <c r="QIZ15" s="188"/>
      <c r="QJA15" s="188"/>
      <c r="QJB15" s="188"/>
      <c r="QJC15" s="188"/>
      <c r="QJD15" s="188"/>
      <c r="QJE15" s="188"/>
      <c r="QJF15" s="188"/>
      <c r="QJG15" s="188"/>
      <c r="QJH15" s="188"/>
      <c r="QJI15" s="188"/>
      <c r="QJJ15" s="188"/>
      <c r="QJK15" s="188"/>
      <c r="QJL15" s="188"/>
      <c r="QJM15" s="188"/>
      <c r="QJN15" s="188"/>
      <c r="QJO15" s="188"/>
      <c r="QJP15" s="188"/>
      <c r="QJQ15" s="188"/>
      <c r="QJR15" s="188"/>
      <c r="QJS15" s="188"/>
      <c r="QJT15" s="188"/>
      <c r="QJU15" s="188"/>
      <c r="QJV15" s="188"/>
      <c r="QJW15" s="188"/>
      <c r="QJX15" s="188"/>
      <c r="QJY15" s="188"/>
      <c r="QJZ15" s="188"/>
      <c r="QKA15" s="188"/>
      <c r="QKB15" s="188"/>
      <c r="QKC15" s="188"/>
      <c r="QKD15" s="188"/>
      <c r="QKE15" s="188"/>
      <c r="QKF15" s="188"/>
      <c r="QKG15" s="188"/>
      <c r="QKH15" s="188"/>
      <c r="QKI15" s="188"/>
      <c r="QKJ15" s="188"/>
      <c r="QKK15" s="188"/>
      <c r="QKL15" s="188"/>
      <c r="QKM15" s="188"/>
      <c r="QKN15" s="188"/>
      <c r="QKO15" s="188"/>
      <c r="QKP15" s="188"/>
      <c r="QKQ15" s="188"/>
      <c r="QKR15" s="188"/>
      <c r="QKS15" s="188"/>
      <c r="QKT15" s="188"/>
      <c r="QKU15" s="188"/>
      <c r="QKV15" s="188"/>
      <c r="QKW15" s="188"/>
      <c r="QKX15" s="188"/>
      <c r="QKY15" s="188"/>
      <c r="QKZ15" s="188"/>
      <c r="QLA15" s="188"/>
      <c r="QLB15" s="188"/>
      <c r="QLC15" s="188"/>
      <c r="QLD15" s="188"/>
      <c r="QLE15" s="188"/>
      <c r="QLF15" s="188"/>
      <c r="QLG15" s="188"/>
      <c r="QLH15" s="188"/>
      <c r="QLI15" s="188"/>
      <c r="QLJ15" s="188"/>
      <c r="QLK15" s="188"/>
      <c r="QLL15" s="188"/>
      <c r="QLM15" s="188"/>
      <c r="QLN15" s="188"/>
      <c r="QLO15" s="188"/>
      <c r="QLP15" s="188"/>
      <c r="QLQ15" s="188"/>
      <c r="QLR15" s="188"/>
      <c r="QLS15" s="188"/>
      <c r="QLT15" s="188"/>
      <c r="QLU15" s="188"/>
      <c r="QLV15" s="188"/>
      <c r="QLW15" s="188"/>
      <c r="QLX15" s="188"/>
      <c r="QLY15" s="188"/>
      <c r="QLZ15" s="188"/>
      <c r="QMA15" s="188"/>
      <c r="QMB15" s="188"/>
      <c r="QMC15" s="188"/>
      <c r="QMD15" s="188"/>
      <c r="QME15" s="188"/>
      <c r="QMF15" s="188"/>
      <c r="QMG15" s="188"/>
      <c r="QMH15" s="188"/>
      <c r="QMI15" s="188"/>
      <c r="QMJ15" s="188"/>
      <c r="QMK15" s="188"/>
      <c r="QML15" s="188"/>
      <c r="QMM15" s="188"/>
      <c r="QMN15" s="188"/>
      <c r="QMO15" s="188"/>
      <c r="QMP15" s="188"/>
      <c r="QMQ15" s="188"/>
      <c r="QMR15" s="188"/>
      <c r="QMS15" s="188"/>
      <c r="QMT15" s="188"/>
      <c r="QMU15" s="188"/>
      <c r="QMV15" s="188"/>
      <c r="QMW15" s="188"/>
      <c r="QMX15" s="188"/>
      <c r="QMY15" s="188"/>
      <c r="QMZ15" s="188"/>
      <c r="QNA15" s="188"/>
      <c r="QNB15" s="188"/>
      <c r="QNC15" s="188"/>
      <c r="QND15" s="188"/>
      <c r="QNE15" s="188"/>
      <c r="QNF15" s="188"/>
      <c r="QNG15" s="188"/>
      <c r="QNH15" s="188"/>
      <c r="QNI15" s="188"/>
      <c r="QNJ15" s="188"/>
      <c r="QNK15" s="188"/>
      <c r="QNL15" s="188"/>
      <c r="QNM15" s="188"/>
      <c r="QNN15" s="188"/>
      <c r="QNO15" s="188"/>
      <c r="QNP15" s="188"/>
      <c r="QNQ15" s="188"/>
      <c r="QNR15" s="188"/>
      <c r="QNS15" s="188"/>
      <c r="QNT15" s="188"/>
      <c r="QNU15" s="188"/>
      <c r="QNV15" s="188"/>
      <c r="QNW15" s="188"/>
      <c r="QNX15" s="188"/>
      <c r="QNY15" s="188"/>
      <c r="QNZ15" s="188"/>
      <c r="QOA15" s="188"/>
      <c r="QOB15" s="188"/>
      <c r="QOC15" s="188"/>
      <c r="QOD15" s="188"/>
      <c r="QOE15" s="188"/>
      <c r="QOF15" s="188"/>
      <c r="QOG15" s="188"/>
      <c r="QOH15" s="188"/>
      <c r="QOI15" s="188"/>
      <c r="QOJ15" s="188"/>
      <c r="QOK15" s="188"/>
      <c r="QOL15" s="188"/>
      <c r="QOM15" s="188"/>
      <c r="QON15" s="188"/>
      <c r="QOO15" s="188"/>
      <c r="QOP15" s="188"/>
      <c r="QOQ15" s="188"/>
      <c r="QOR15" s="188"/>
      <c r="QOS15" s="188"/>
      <c r="QOT15" s="188"/>
      <c r="QOU15" s="188"/>
      <c r="QOV15" s="188"/>
      <c r="QOW15" s="188"/>
      <c r="QOX15" s="188"/>
      <c r="QOY15" s="188"/>
      <c r="QOZ15" s="188"/>
      <c r="QPA15" s="188"/>
      <c r="QPB15" s="188"/>
      <c r="QPC15" s="188"/>
      <c r="QPD15" s="188"/>
      <c r="QPE15" s="188"/>
      <c r="QPF15" s="188"/>
      <c r="QPG15" s="188"/>
      <c r="QPH15" s="188"/>
      <c r="QPI15" s="188"/>
      <c r="QPJ15" s="188"/>
      <c r="QPK15" s="188"/>
      <c r="QPL15" s="188"/>
      <c r="QPM15" s="188"/>
      <c r="QPN15" s="188"/>
      <c r="QPO15" s="188"/>
      <c r="QPP15" s="188"/>
      <c r="QPQ15" s="188"/>
      <c r="QPR15" s="188"/>
      <c r="QPS15" s="188"/>
      <c r="QPT15" s="188"/>
      <c r="QPU15" s="188"/>
      <c r="QPV15" s="188"/>
      <c r="QPW15" s="188"/>
      <c r="QPX15" s="188"/>
      <c r="QPY15" s="188"/>
      <c r="QPZ15" s="188"/>
      <c r="QQA15" s="188"/>
      <c r="QQB15" s="188"/>
      <c r="QQC15" s="188"/>
      <c r="QQD15" s="188"/>
      <c r="QQE15" s="188"/>
      <c r="QQF15" s="188"/>
      <c r="QQG15" s="188"/>
      <c r="QQH15" s="188"/>
      <c r="QQI15" s="188"/>
      <c r="QQJ15" s="188"/>
      <c r="QQK15" s="188"/>
      <c r="QQL15" s="188"/>
      <c r="QQM15" s="188"/>
      <c r="QQN15" s="188"/>
      <c r="QQO15" s="188"/>
      <c r="QQP15" s="188"/>
      <c r="QQQ15" s="188"/>
      <c r="QQR15" s="188"/>
      <c r="QQS15" s="188"/>
      <c r="QQT15" s="188"/>
      <c r="QQU15" s="188"/>
      <c r="QQV15" s="188"/>
      <c r="QQW15" s="188"/>
      <c r="QQX15" s="188"/>
      <c r="QQY15" s="188"/>
      <c r="QQZ15" s="188"/>
      <c r="QRA15" s="188"/>
      <c r="QRB15" s="188"/>
      <c r="QRC15" s="188"/>
      <c r="QRD15" s="188"/>
      <c r="QRE15" s="188"/>
      <c r="QRF15" s="188"/>
      <c r="QRG15" s="188"/>
      <c r="QRH15" s="188"/>
      <c r="QRI15" s="188"/>
      <c r="QRJ15" s="188"/>
      <c r="QRK15" s="188"/>
      <c r="QRL15" s="188"/>
      <c r="QRM15" s="188"/>
      <c r="QRN15" s="188"/>
      <c r="QRO15" s="188"/>
      <c r="QRP15" s="188"/>
      <c r="QRQ15" s="188"/>
      <c r="QRR15" s="188"/>
      <c r="QRS15" s="188"/>
      <c r="QRT15" s="188"/>
      <c r="QRU15" s="188"/>
      <c r="QRV15" s="188"/>
      <c r="QRW15" s="188"/>
      <c r="QRX15" s="188"/>
      <c r="QRY15" s="188"/>
      <c r="QRZ15" s="188"/>
      <c r="QSA15" s="188"/>
      <c r="QSB15" s="188"/>
      <c r="QSC15" s="188"/>
      <c r="QSD15" s="188"/>
      <c r="QSE15" s="188"/>
      <c r="QSF15" s="188"/>
      <c r="QSG15" s="188"/>
      <c r="QSH15" s="188"/>
      <c r="QSI15" s="188"/>
      <c r="QSJ15" s="188"/>
      <c r="QSK15" s="188"/>
      <c r="QSL15" s="188"/>
      <c r="QSM15" s="188"/>
      <c r="QSN15" s="188"/>
      <c r="QSO15" s="188"/>
      <c r="QSP15" s="188"/>
      <c r="QSQ15" s="188"/>
      <c r="QSR15" s="188"/>
      <c r="QSS15" s="188"/>
      <c r="QST15" s="188"/>
      <c r="QSU15" s="188"/>
      <c r="QSV15" s="188"/>
      <c r="QSW15" s="188"/>
      <c r="QSX15" s="188"/>
      <c r="QSY15" s="188"/>
      <c r="QSZ15" s="188"/>
      <c r="QTA15" s="188"/>
      <c r="QTB15" s="188"/>
      <c r="QTC15" s="188"/>
      <c r="QTD15" s="188"/>
      <c r="QTE15" s="188"/>
      <c r="QTF15" s="188"/>
      <c r="QTG15" s="188"/>
      <c r="QTH15" s="188"/>
      <c r="QTI15" s="188"/>
      <c r="QTJ15" s="188"/>
      <c r="QTK15" s="188"/>
      <c r="QTL15" s="188"/>
      <c r="QTM15" s="188"/>
      <c r="QTN15" s="188"/>
      <c r="QTO15" s="188"/>
      <c r="QTP15" s="188"/>
      <c r="QTQ15" s="188"/>
      <c r="QTR15" s="188"/>
      <c r="QTS15" s="188"/>
      <c r="QTT15" s="188"/>
      <c r="QTU15" s="188"/>
      <c r="QTV15" s="188"/>
      <c r="QTW15" s="188"/>
      <c r="QTX15" s="188"/>
      <c r="QTY15" s="188"/>
      <c r="QTZ15" s="188"/>
      <c r="QUA15" s="188"/>
      <c r="QUB15" s="188"/>
      <c r="QUC15" s="188"/>
      <c r="QUD15" s="188"/>
      <c r="QUE15" s="188"/>
      <c r="QUF15" s="188"/>
      <c r="QUG15" s="188"/>
      <c r="QUH15" s="188"/>
      <c r="QUI15" s="188"/>
      <c r="QUJ15" s="188"/>
      <c r="QUK15" s="188"/>
      <c r="QUL15" s="188"/>
      <c r="QUM15" s="188"/>
      <c r="QUN15" s="188"/>
      <c r="QUO15" s="188"/>
      <c r="QUP15" s="188"/>
      <c r="QUQ15" s="188"/>
      <c r="QUR15" s="188"/>
      <c r="QUS15" s="188"/>
      <c r="QUT15" s="188"/>
      <c r="QUU15" s="188"/>
      <c r="QUV15" s="188"/>
      <c r="QUW15" s="188"/>
      <c r="QUX15" s="188"/>
      <c r="QUY15" s="188"/>
      <c r="QUZ15" s="188"/>
      <c r="QVA15" s="188"/>
      <c r="QVB15" s="188"/>
      <c r="QVC15" s="188"/>
      <c r="QVD15" s="188"/>
      <c r="QVE15" s="188"/>
      <c r="QVF15" s="188"/>
      <c r="QVG15" s="188"/>
      <c r="QVH15" s="188"/>
      <c r="QVI15" s="188"/>
      <c r="QVJ15" s="188"/>
      <c r="QVK15" s="188"/>
      <c r="QVL15" s="188"/>
      <c r="QVM15" s="188"/>
      <c r="QVN15" s="188"/>
      <c r="QVO15" s="188"/>
      <c r="QVP15" s="188"/>
      <c r="QVQ15" s="188"/>
      <c r="QVR15" s="188"/>
      <c r="QVS15" s="188"/>
      <c r="QVT15" s="188"/>
      <c r="QVU15" s="188"/>
      <c r="QVV15" s="188"/>
      <c r="QVW15" s="188"/>
      <c r="QVX15" s="188"/>
      <c r="QVY15" s="188"/>
      <c r="QVZ15" s="188"/>
      <c r="QWA15" s="188"/>
      <c r="QWB15" s="188"/>
      <c r="QWC15" s="188"/>
      <c r="QWD15" s="188"/>
      <c r="QWE15" s="188"/>
      <c r="QWF15" s="188"/>
      <c r="QWG15" s="188"/>
      <c r="QWH15" s="188"/>
      <c r="QWI15" s="188"/>
      <c r="QWJ15" s="188"/>
      <c r="QWK15" s="188"/>
      <c r="QWL15" s="188"/>
      <c r="QWM15" s="188"/>
      <c r="QWN15" s="188"/>
      <c r="QWO15" s="188"/>
      <c r="QWP15" s="188"/>
      <c r="QWQ15" s="188"/>
      <c r="QWR15" s="188"/>
      <c r="QWS15" s="188"/>
      <c r="QWT15" s="188"/>
      <c r="QWU15" s="188"/>
      <c r="QWV15" s="188"/>
      <c r="QWW15" s="188"/>
      <c r="QWX15" s="188"/>
      <c r="QWY15" s="188"/>
      <c r="QWZ15" s="188"/>
      <c r="QXA15" s="188"/>
      <c r="QXB15" s="188"/>
      <c r="QXC15" s="188"/>
      <c r="QXD15" s="188"/>
      <c r="QXE15" s="188"/>
      <c r="QXF15" s="188"/>
      <c r="QXG15" s="188"/>
      <c r="QXH15" s="188"/>
      <c r="QXI15" s="188"/>
      <c r="QXJ15" s="188"/>
      <c r="QXK15" s="188"/>
      <c r="QXL15" s="188"/>
      <c r="QXM15" s="188"/>
      <c r="QXN15" s="188"/>
      <c r="QXO15" s="188"/>
      <c r="QXP15" s="188"/>
      <c r="QXQ15" s="188"/>
      <c r="QXR15" s="188"/>
      <c r="QXS15" s="188"/>
      <c r="QXT15" s="188"/>
      <c r="QXU15" s="188"/>
      <c r="QXV15" s="188"/>
      <c r="QXW15" s="188"/>
      <c r="QXX15" s="188"/>
      <c r="QXY15" s="188"/>
      <c r="QXZ15" s="188"/>
      <c r="QYA15" s="188"/>
      <c r="QYB15" s="188"/>
      <c r="QYC15" s="188"/>
      <c r="QYD15" s="188"/>
      <c r="QYE15" s="188"/>
      <c r="QYF15" s="188"/>
      <c r="QYG15" s="188"/>
      <c r="QYH15" s="188"/>
      <c r="QYI15" s="188"/>
      <c r="QYJ15" s="188"/>
      <c r="QYK15" s="188"/>
      <c r="QYL15" s="188"/>
      <c r="QYM15" s="188"/>
      <c r="QYN15" s="188"/>
      <c r="QYO15" s="188"/>
      <c r="QYP15" s="188"/>
      <c r="QYQ15" s="188"/>
      <c r="QYR15" s="188"/>
      <c r="QYS15" s="188"/>
      <c r="QYT15" s="188"/>
      <c r="QYU15" s="188"/>
      <c r="QYV15" s="188"/>
      <c r="QYW15" s="188"/>
      <c r="QYX15" s="188"/>
      <c r="QYY15" s="188"/>
      <c r="QYZ15" s="188"/>
      <c r="QZA15" s="188"/>
      <c r="QZB15" s="188"/>
      <c r="QZC15" s="188"/>
      <c r="QZD15" s="188"/>
      <c r="QZE15" s="188"/>
      <c r="QZF15" s="188"/>
      <c r="QZG15" s="188"/>
      <c r="QZH15" s="188"/>
      <c r="QZI15" s="188"/>
      <c r="QZJ15" s="188"/>
      <c r="QZK15" s="188"/>
      <c r="QZL15" s="188"/>
      <c r="QZM15" s="188"/>
      <c r="QZN15" s="188"/>
      <c r="QZO15" s="188"/>
      <c r="QZP15" s="188"/>
      <c r="QZQ15" s="188"/>
      <c r="QZR15" s="188"/>
      <c r="QZS15" s="188"/>
      <c r="QZT15" s="188"/>
      <c r="QZU15" s="188"/>
      <c r="QZV15" s="188"/>
      <c r="QZW15" s="188"/>
      <c r="QZX15" s="188"/>
      <c r="QZY15" s="188"/>
      <c r="QZZ15" s="188"/>
      <c r="RAA15" s="188"/>
      <c r="RAB15" s="188"/>
      <c r="RAC15" s="188"/>
      <c r="RAD15" s="188"/>
      <c r="RAE15" s="188"/>
      <c r="RAF15" s="188"/>
      <c r="RAG15" s="188"/>
      <c r="RAH15" s="188"/>
      <c r="RAI15" s="188"/>
      <c r="RAJ15" s="188"/>
      <c r="RAK15" s="188"/>
      <c r="RAL15" s="188"/>
      <c r="RAM15" s="188"/>
      <c r="RAN15" s="188"/>
      <c r="RAO15" s="188"/>
      <c r="RAP15" s="188"/>
      <c r="RAQ15" s="188"/>
      <c r="RAR15" s="188"/>
      <c r="RAS15" s="188"/>
      <c r="RAT15" s="188"/>
      <c r="RAU15" s="188"/>
      <c r="RAV15" s="188"/>
      <c r="RAW15" s="188"/>
      <c r="RAX15" s="188"/>
      <c r="RAY15" s="188"/>
      <c r="RAZ15" s="188"/>
      <c r="RBA15" s="188"/>
      <c r="RBB15" s="188"/>
      <c r="RBC15" s="188"/>
      <c r="RBD15" s="188"/>
      <c r="RBE15" s="188"/>
      <c r="RBF15" s="188"/>
      <c r="RBG15" s="188"/>
      <c r="RBH15" s="188"/>
      <c r="RBI15" s="188"/>
      <c r="RBJ15" s="188"/>
      <c r="RBK15" s="188"/>
      <c r="RBL15" s="188"/>
      <c r="RBM15" s="188"/>
      <c r="RBN15" s="188"/>
      <c r="RBO15" s="188"/>
      <c r="RBP15" s="188"/>
      <c r="RBQ15" s="188"/>
      <c r="RBR15" s="188"/>
      <c r="RBS15" s="188"/>
      <c r="RBT15" s="188"/>
      <c r="RBU15" s="188"/>
      <c r="RBV15" s="188"/>
      <c r="RBW15" s="188"/>
      <c r="RBX15" s="188"/>
      <c r="RBY15" s="188"/>
      <c r="RBZ15" s="188"/>
      <c r="RCA15" s="188"/>
      <c r="RCB15" s="188"/>
      <c r="RCC15" s="188"/>
      <c r="RCD15" s="188"/>
      <c r="RCE15" s="188"/>
      <c r="RCF15" s="188"/>
      <c r="RCG15" s="188"/>
      <c r="RCH15" s="188"/>
      <c r="RCI15" s="188"/>
      <c r="RCJ15" s="188"/>
      <c r="RCK15" s="188"/>
      <c r="RCL15" s="188"/>
      <c r="RCM15" s="188"/>
      <c r="RCN15" s="188"/>
      <c r="RCO15" s="188"/>
      <c r="RCP15" s="188"/>
      <c r="RCQ15" s="188"/>
      <c r="RCR15" s="188"/>
      <c r="RCS15" s="188"/>
      <c r="RCT15" s="188"/>
      <c r="RCU15" s="188"/>
      <c r="RCV15" s="188"/>
      <c r="RCW15" s="188"/>
      <c r="RCX15" s="188"/>
      <c r="RCY15" s="188"/>
      <c r="RCZ15" s="188"/>
      <c r="RDA15" s="188"/>
      <c r="RDB15" s="188"/>
      <c r="RDC15" s="188"/>
      <c r="RDD15" s="188"/>
      <c r="RDE15" s="188"/>
      <c r="RDF15" s="188"/>
      <c r="RDG15" s="188"/>
      <c r="RDH15" s="188"/>
      <c r="RDI15" s="188"/>
      <c r="RDJ15" s="188"/>
      <c r="RDK15" s="188"/>
      <c r="RDL15" s="188"/>
      <c r="RDM15" s="188"/>
      <c r="RDN15" s="188"/>
      <c r="RDO15" s="188"/>
      <c r="RDP15" s="188"/>
      <c r="RDQ15" s="188"/>
      <c r="RDR15" s="188"/>
      <c r="RDS15" s="188"/>
      <c r="RDT15" s="188"/>
      <c r="RDU15" s="188"/>
      <c r="RDV15" s="188"/>
      <c r="RDW15" s="188"/>
      <c r="RDX15" s="188"/>
      <c r="RDY15" s="188"/>
      <c r="RDZ15" s="188"/>
      <c r="REA15" s="188"/>
      <c r="REB15" s="188"/>
      <c r="REC15" s="188"/>
      <c r="RED15" s="188"/>
      <c r="REE15" s="188"/>
      <c r="REF15" s="188"/>
      <c r="REG15" s="188"/>
      <c r="REH15" s="188"/>
      <c r="REI15" s="188"/>
      <c r="REJ15" s="188"/>
      <c r="REK15" s="188"/>
      <c r="REL15" s="188"/>
      <c r="REM15" s="188"/>
      <c r="REN15" s="188"/>
      <c r="REO15" s="188"/>
      <c r="REP15" s="188"/>
      <c r="REQ15" s="188"/>
      <c r="RER15" s="188"/>
      <c r="RES15" s="188"/>
      <c r="RET15" s="188"/>
      <c r="REU15" s="188"/>
      <c r="REV15" s="188"/>
      <c r="REW15" s="188"/>
      <c r="REX15" s="188"/>
      <c r="REY15" s="188"/>
      <c r="REZ15" s="188"/>
      <c r="RFA15" s="188"/>
      <c r="RFB15" s="188"/>
      <c r="RFC15" s="188"/>
      <c r="RFD15" s="188"/>
      <c r="RFE15" s="188"/>
      <c r="RFF15" s="188"/>
      <c r="RFG15" s="188"/>
      <c r="RFH15" s="188"/>
      <c r="RFI15" s="188"/>
      <c r="RFJ15" s="188"/>
      <c r="RFK15" s="188"/>
      <c r="RFL15" s="188"/>
      <c r="RFM15" s="188"/>
      <c r="RFN15" s="188"/>
      <c r="RFO15" s="188"/>
      <c r="RFP15" s="188"/>
      <c r="RFQ15" s="188"/>
      <c r="RFR15" s="188"/>
      <c r="RFS15" s="188"/>
      <c r="RFT15" s="188"/>
      <c r="RFU15" s="188"/>
      <c r="RFV15" s="188"/>
      <c r="RFW15" s="188"/>
      <c r="RFX15" s="188"/>
      <c r="RFY15" s="188"/>
      <c r="RFZ15" s="188"/>
      <c r="RGA15" s="188"/>
      <c r="RGB15" s="188"/>
      <c r="RGC15" s="188"/>
      <c r="RGD15" s="188"/>
      <c r="RGE15" s="188"/>
      <c r="RGF15" s="188"/>
      <c r="RGG15" s="188"/>
      <c r="RGH15" s="188"/>
      <c r="RGI15" s="188"/>
      <c r="RGJ15" s="188"/>
      <c r="RGK15" s="188"/>
      <c r="RGL15" s="188"/>
      <c r="RGM15" s="188"/>
      <c r="RGN15" s="188"/>
      <c r="RGO15" s="188"/>
      <c r="RGP15" s="188"/>
      <c r="RGQ15" s="188"/>
      <c r="RGR15" s="188"/>
      <c r="RGS15" s="188"/>
      <c r="RGT15" s="188"/>
      <c r="RGU15" s="188"/>
      <c r="RGV15" s="188"/>
      <c r="RGW15" s="188"/>
      <c r="RGX15" s="188"/>
      <c r="RGY15" s="188"/>
      <c r="RGZ15" s="188"/>
      <c r="RHA15" s="188"/>
      <c r="RHB15" s="188"/>
      <c r="RHC15" s="188"/>
      <c r="RHD15" s="188"/>
      <c r="RHE15" s="188"/>
      <c r="RHF15" s="188"/>
      <c r="RHG15" s="188"/>
      <c r="RHH15" s="188"/>
      <c r="RHI15" s="188"/>
      <c r="RHJ15" s="188"/>
      <c r="RHK15" s="188"/>
      <c r="RHL15" s="188"/>
      <c r="RHM15" s="188"/>
      <c r="RHN15" s="188"/>
      <c r="RHO15" s="188"/>
      <c r="RHP15" s="188"/>
      <c r="RHQ15" s="188"/>
      <c r="RHR15" s="188"/>
      <c r="RHS15" s="188"/>
      <c r="RHT15" s="188"/>
      <c r="RHU15" s="188"/>
      <c r="RHV15" s="188"/>
      <c r="RHW15" s="188"/>
      <c r="RHX15" s="188"/>
      <c r="RHY15" s="188"/>
      <c r="RHZ15" s="188"/>
      <c r="RIA15" s="188"/>
      <c r="RIB15" s="188"/>
      <c r="RIC15" s="188"/>
      <c r="RID15" s="188"/>
      <c r="RIE15" s="188"/>
      <c r="RIF15" s="188"/>
      <c r="RIG15" s="188"/>
      <c r="RIH15" s="188"/>
      <c r="RII15" s="188"/>
      <c r="RIJ15" s="188"/>
      <c r="RIK15" s="188"/>
      <c r="RIL15" s="188"/>
      <c r="RIM15" s="188"/>
      <c r="RIN15" s="188"/>
      <c r="RIO15" s="188"/>
      <c r="RIP15" s="188"/>
      <c r="RIQ15" s="188"/>
      <c r="RIR15" s="188"/>
      <c r="RIS15" s="188"/>
      <c r="RIT15" s="188"/>
      <c r="RIU15" s="188"/>
      <c r="RIV15" s="188"/>
      <c r="RIW15" s="188"/>
      <c r="RIX15" s="188"/>
      <c r="RIY15" s="188"/>
      <c r="RIZ15" s="188"/>
      <c r="RJA15" s="188"/>
      <c r="RJB15" s="188"/>
      <c r="RJC15" s="188"/>
      <c r="RJD15" s="188"/>
      <c r="RJE15" s="188"/>
      <c r="RJF15" s="188"/>
      <c r="RJG15" s="188"/>
      <c r="RJH15" s="188"/>
      <c r="RJI15" s="188"/>
      <c r="RJJ15" s="188"/>
      <c r="RJK15" s="188"/>
      <c r="RJL15" s="188"/>
      <c r="RJM15" s="188"/>
      <c r="RJN15" s="188"/>
      <c r="RJO15" s="188"/>
      <c r="RJP15" s="188"/>
      <c r="RJQ15" s="188"/>
      <c r="RJR15" s="188"/>
      <c r="RJS15" s="188"/>
      <c r="RJT15" s="188"/>
      <c r="RJU15" s="188"/>
      <c r="RJV15" s="188"/>
      <c r="RJW15" s="188"/>
      <c r="RJX15" s="188"/>
      <c r="RJY15" s="188"/>
      <c r="RJZ15" s="188"/>
      <c r="RKA15" s="188"/>
      <c r="RKB15" s="188"/>
      <c r="RKC15" s="188"/>
      <c r="RKD15" s="188"/>
      <c r="RKE15" s="188"/>
      <c r="RKF15" s="188"/>
      <c r="RKG15" s="188"/>
      <c r="RKH15" s="188"/>
      <c r="RKI15" s="188"/>
      <c r="RKJ15" s="188"/>
      <c r="RKK15" s="188"/>
      <c r="RKL15" s="188"/>
      <c r="RKM15" s="188"/>
      <c r="RKN15" s="188"/>
      <c r="RKO15" s="188"/>
      <c r="RKP15" s="188"/>
      <c r="RKQ15" s="188"/>
      <c r="RKR15" s="188"/>
      <c r="RKS15" s="188"/>
      <c r="RKT15" s="188"/>
      <c r="RKU15" s="188"/>
      <c r="RKV15" s="188"/>
      <c r="RKW15" s="188"/>
      <c r="RKX15" s="188"/>
      <c r="RKY15" s="188"/>
      <c r="RKZ15" s="188"/>
      <c r="RLA15" s="188"/>
      <c r="RLB15" s="188"/>
      <c r="RLC15" s="188"/>
      <c r="RLD15" s="188"/>
      <c r="RLE15" s="188"/>
      <c r="RLF15" s="188"/>
      <c r="RLG15" s="188"/>
      <c r="RLH15" s="188"/>
      <c r="RLI15" s="188"/>
      <c r="RLJ15" s="188"/>
      <c r="RLK15" s="188"/>
      <c r="RLL15" s="188"/>
      <c r="RLM15" s="188"/>
      <c r="RLN15" s="188"/>
      <c r="RLO15" s="188"/>
      <c r="RLP15" s="188"/>
      <c r="RLQ15" s="188"/>
      <c r="RLR15" s="188"/>
      <c r="RLS15" s="188"/>
      <c r="RLT15" s="188"/>
      <c r="RLU15" s="188"/>
      <c r="RLV15" s="188"/>
      <c r="RLW15" s="188"/>
      <c r="RLX15" s="188"/>
      <c r="RLY15" s="188"/>
      <c r="RLZ15" s="188"/>
      <c r="RMA15" s="188"/>
      <c r="RMB15" s="188"/>
      <c r="RMC15" s="188"/>
      <c r="RMD15" s="188"/>
      <c r="RME15" s="188"/>
      <c r="RMF15" s="188"/>
      <c r="RMG15" s="188"/>
      <c r="RMH15" s="188"/>
      <c r="RMI15" s="188"/>
      <c r="RMJ15" s="188"/>
      <c r="RMK15" s="188"/>
      <c r="RML15" s="188"/>
      <c r="RMM15" s="188"/>
      <c r="RMN15" s="188"/>
      <c r="RMO15" s="188"/>
      <c r="RMP15" s="188"/>
      <c r="RMQ15" s="188"/>
      <c r="RMR15" s="188"/>
      <c r="RMS15" s="188"/>
      <c r="RMT15" s="188"/>
      <c r="RMU15" s="188"/>
      <c r="RMV15" s="188"/>
      <c r="RMW15" s="188"/>
      <c r="RMX15" s="188"/>
      <c r="RMY15" s="188"/>
      <c r="RMZ15" s="188"/>
      <c r="RNA15" s="188"/>
      <c r="RNB15" s="188"/>
      <c r="RNC15" s="188"/>
      <c r="RND15" s="188"/>
      <c r="RNE15" s="188"/>
      <c r="RNF15" s="188"/>
      <c r="RNG15" s="188"/>
      <c r="RNH15" s="188"/>
      <c r="RNI15" s="188"/>
      <c r="RNJ15" s="188"/>
      <c r="RNK15" s="188"/>
      <c r="RNL15" s="188"/>
      <c r="RNM15" s="188"/>
      <c r="RNN15" s="188"/>
      <c r="RNO15" s="188"/>
      <c r="RNP15" s="188"/>
      <c r="RNQ15" s="188"/>
      <c r="RNR15" s="188"/>
      <c r="RNS15" s="188"/>
      <c r="RNT15" s="188"/>
      <c r="RNU15" s="188"/>
      <c r="RNV15" s="188"/>
      <c r="RNW15" s="188"/>
      <c r="RNX15" s="188"/>
      <c r="RNY15" s="188"/>
      <c r="RNZ15" s="188"/>
      <c r="ROA15" s="188"/>
      <c r="ROB15" s="188"/>
      <c r="ROC15" s="188"/>
      <c r="ROD15" s="188"/>
      <c r="ROE15" s="188"/>
      <c r="ROF15" s="188"/>
      <c r="ROG15" s="188"/>
      <c r="ROH15" s="188"/>
      <c r="ROI15" s="188"/>
      <c r="ROJ15" s="188"/>
      <c r="ROK15" s="188"/>
      <c r="ROL15" s="188"/>
      <c r="ROM15" s="188"/>
      <c r="RON15" s="188"/>
      <c r="ROO15" s="188"/>
      <c r="ROP15" s="188"/>
      <c r="ROQ15" s="188"/>
      <c r="ROR15" s="188"/>
      <c r="ROS15" s="188"/>
      <c r="ROT15" s="188"/>
      <c r="ROU15" s="188"/>
      <c r="ROV15" s="188"/>
      <c r="ROW15" s="188"/>
      <c r="ROX15" s="188"/>
      <c r="ROY15" s="188"/>
      <c r="ROZ15" s="188"/>
      <c r="RPA15" s="188"/>
      <c r="RPB15" s="188"/>
      <c r="RPC15" s="188"/>
      <c r="RPD15" s="188"/>
      <c r="RPE15" s="188"/>
      <c r="RPF15" s="188"/>
      <c r="RPG15" s="188"/>
      <c r="RPH15" s="188"/>
      <c r="RPI15" s="188"/>
      <c r="RPJ15" s="188"/>
      <c r="RPK15" s="188"/>
      <c r="RPL15" s="188"/>
      <c r="RPM15" s="188"/>
      <c r="RPN15" s="188"/>
      <c r="RPO15" s="188"/>
      <c r="RPP15" s="188"/>
      <c r="RPQ15" s="188"/>
      <c r="RPR15" s="188"/>
      <c r="RPS15" s="188"/>
      <c r="RPT15" s="188"/>
      <c r="RPU15" s="188"/>
      <c r="RPV15" s="188"/>
      <c r="RPW15" s="188"/>
      <c r="RPX15" s="188"/>
      <c r="RPY15" s="188"/>
      <c r="RPZ15" s="188"/>
      <c r="RQA15" s="188"/>
      <c r="RQB15" s="188"/>
      <c r="RQC15" s="188"/>
      <c r="RQD15" s="188"/>
      <c r="RQE15" s="188"/>
      <c r="RQF15" s="188"/>
      <c r="RQG15" s="188"/>
      <c r="RQH15" s="188"/>
      <c r="RQI15" s="188"/>
      <c r="RQJ15" s="188"/>
      <c r="RQK15" s="188"/>
      <c r="RQL15" s="188"/>
      <c r="RQM15" s="188"/>
      <c r="RQN15" s="188"/>
      <c r="RQO15" s="188"/>
      <c r="RQP15" s="188"/>
      <c r="RQQ15" s="188"/>
      <c r="RQR15" s="188"/>
      <c r="RQS15" s="188"/>
      <c r="RQT15" s="188"/>
      <c r="RQU15" s="188"/>
      <c r="RQV15" s="188"/>
      <c r="RQW15" s="188"/>
      <c r="RQX15" s="188"/>
      <c r="RQY15" s="188"/>
      <c r="RQZ15" s="188"/>
      <c r="RRA15" s="188"/>
      <c r="RRB15" s="188"/>
      <c r="RRC15" s="188"/>
      <c r="RRD15" s="188"/>
      <c r="RRE15" s="188"/>
      <c r="RRF15" s="188"/>
      <c r="RRG15" s="188"/>
      <c r="RRH15" s="188"/>
      <c r="RRI15" s="188"/>
      <c r="RRJ15" s="188"/>
      <c r="RRK15" s="188"/>
      <c r="RRL15" s="188"/>
      <c r="RRM15" s="188"/>
      <c r="RRN15" s="188"/>
      <c r="RRO15" s="188"/>
      <c r="RRP15" s="188"/>
      <c r="RRQ15" s="188"/>
      <c r="RRR15" s="188"/>
      <c r="RRS15" s="188"/>
      <c r="RRT15" s="188"/>
      <c r="RRU15" s="188"/>
      <c r="RRV15" s="188"/>
      <c r="RRW15" s="188"/>
      <c r="RRX15" s="188"/>
      <c r="RRY15" s="188"/>
      <c r="RRZ15" s="188"/>
      <c r="RSA15" s="188"/>
      <c r="RSB15" s="188"/>
      <c r="RSC15" s="188"/>
      <c r="RSD15" s="188"/>
      <c r="RSE15" s="188"/>
      <c r="RSF15" s="188"/>
      <c r="RSG15" s="188"/>
      <c r="RSH15" s="188"/>
      <c r="RSI15" s="188"/>
      <c r="RSJ15" s="188"/>
      <c r="RSK15" s="188"/>
      <c r="RSL15" s="188"/>
      <c r="RSM15" s="188"/>
      <c r="RSN15" s="188"/>
      <c r="RSO15" s="188"/>
      <c r="RSP15" s="188"/>
      <c r="RSQ15" s="188"/>
      <c r="RSR15" s="188"/>
      <c r="RSS15" s="188"/>
      <c r="RST15" s="188"/>
      <c r="RSU15" s="188"/>
      <c r="RSV15" s="188"/>
      <c r="RSW15" s="188"/>
      <c r="RSX15" s="188"/>
      <c r="RSY15" s="188"/>
      <c r="RSZ15" s="188"/>
      <c r="RTA15" s="188"/>
      <c r="RTB15" s="188"/>
      <c r="RTC15" s="188"/>
      <c r="RTD15" s="188"/>
      <c r="RTE15" s="188"/>
      <c r="RTF15" s="188"/>
      <c r="RTG15" s="188"/>
      <c r="RTH15" s="188"/>
      <c r="RTI15" s="188"/>
      <c r="RTJ15" s="188"/>
      <c r="RTK15" s="188"/>
      <c r="RTL15" s="188"/>
      <c r="RTM15" s="188"/>
      <c r="RTN15" s="188"/>
      <c r="RTO15" s="188"/>
      <c r="RTP15" s="188"/>
      <c r="RTQ15" s="188"/>
      <c r="RTR15" s="188"/>
      <c r="RTS15" s="188"/>
      <c r="RTT15" s="188"/>
      <c r="RTU15" s="188"/>
      <c r="RTV15" s="188"/>
      <c r="RTW15" s="188"/>
      <c r="RTX15" s="188"/>
      <c r="RTY15" s="188"/>
      <c r="RTZ15" s="188"/>
      <c r="RUA15" s="188"/>
      <c r="RUB15" s="188"/>
      <c r="RUC15" s="188"/>
      <c r="RUD15" s="188"/>
      <c r="RUE15" s="188"/>
      <c r="RUF15" s="188"/>
      <c r="RUG15" s="188"/>
      <c r="RUH15" s="188"/>
      <c r="RUI15" s="188"/>
      <c r="RUJ15" s="188"/>
      <c r="RUK15" s="188"/>
      <c r="RUL15" s="188"/>
      <c r="RUM15" s="188"/>
      <c r="RUN15" s="188"/>
      <c r="RUO15" s="188"/>
      <c r="RUP15" s="188"/>
      <c r="RUQ15" s="188"/>
      <c r="RUR15" s="188"/>
      <c r="RUS15" s="188"/>
      <c r="RUT15" s="188"/>
      <c r="RUU15" s="188"/>
      <c r="RUV15" s="188"/>
      <c r="RUW15" s="188"/>
      <c r="RUX15" s="188"/>
      <c r="RUY15" s="188"/>
      <c r="RUZ15" s="188"/>
      <c r="RVA15" s="188"/>
      <c r="RVB15" s="188"/>
      <c r="RVC15" s="188"/>
      <c r="RVD15" s="188"/>
      <c r="RVE15" s="188"/>
      <c r="RVF15" s="188"/>
      <c r="RVG15" s="188"/>
      <c r="RVH15" s="188"/>
      <c r="RVI15" s="188"/>
      <c r="RVJ15" s="188"/>
      <c r="RVK15" s="188"/>
      <c r="RVL15" s="188"/>
      <c r="RVM15" s="188"/>
      <c r="RVN15" s="188"/>
      <c r="RVO15" s="188"/>
      <c r="RVP15" s="188"/>
      <c r="RVQ15" s="188"/>
      <c r="RVR15" s="188"/>
      <c r="RVS15" s="188"/>
      <c r="RVT15" s="188"/>
      <c r="RVU15" s="188"/>
      <c r="RVV15" s="188"/>
      <c r="RVW15" s="188"/>
      <c r="RVX15" s="188"/>
      <c r="RVY15" s="188"/>
      <c r="RVZ15" s="188"/>
      <c r="RWA15" s="188"/>
      <c r="RWB15" s="188"/>
      <c r="RWC15" s="188"/>
      <c r="RWD15" s="188"/>
      <c r="RWE15" s="188"/>
      <c r="RWF15" s="188"/>
      <c r="RWG15" s="188"/>
      <c r="RWH15" s="188"/>
      <c r="RWI15" s="188"/>
      <c r="RWJ15" s="188"/>
      <c r="RWK15" s="188"/>
      <c r="RWL15" s="188"/>
      <c r="RWM15" s="188"/>
      <c r="RWN15" s="188"/>
      <c r="RWO15" s="188"/>
      <c r="RWP15" s="188"/>
      <c r="RWQ15" s="188"/>
      <c r="RWR15" s="188"/>
      <c r="RWS15" s="188"/>
      <c r="RWT15" s="188"/>
      <c r="RWU15" s="188"/>
      <c r="RWV15" s="188"/>
      <c r="RWW15" s="188"/>
      <c r="RWX15" s="188"/>
      <c r="RWY15" s="188"/>
      <c r="RWZ15" s="188"/>
      <c r="RXA15" s="188"/>
      <c r="RXB15" s="188"/>
      <c r="RXC15" s="188"/>
      <c r="RXD15" s="188"/>
      <c r="RXE15" s="188"/>
      <c r="RXF15" s="188"/>
      <c r="RXG15" s="188"/>
      <c r="RXH15" s="188"/>
      <c r="RXI15" s="188"/>
      <c r="RXJ15" s="188"/>
      <c r="RXK15" s="188"/>
      <c r="RXL15" s="188"/>
      <c r="RXM15" s="188"/>
      <c r="RXN15" s="188"/>
      <c r="RXO15" s="188"/>
      <c r="RXP15" s="188"/>
      <c r="RXQ15" s="188"/>
      <c r="RXR15" s="188"/>
      <c r="RXS15" s="188"/>
      <c r="RXT15" s="188"/>
      <c r="RXU15" s="188"/>
      <c r="RXV15" s="188"/>
      <c r="RXW15" s="188"/>
      <c r="RXX15" s="188"/>
      <c r="RXY15" s="188"/>
      <c r="RXZ15" s="188"/>
      <c r="RYA15" s="188"/>
      <c r="RYB15" s="188"/>
      <c r="RYC15" s="188"/>
      <c r="RYD15" s="188"/>
      <c r="RYE15" s="188"/>
      <c r="RYF15" s="188"/>
      <c r="RYG15" s="188"/>
      <c r="RYH15" s="188"/>
      <c r="RYI15" s="188"/>
      <c r="RYJ15" s="188"/>
      <c r="RYK15" s="188"/>
      <c r="RYL15" s="188"/>
      <c r="RYM15" s="188"/>
      <c r="RYN15" s="188"/>
      <c r="RYO15" s="188"/>
      <c r="RYP15" s="188"/>
      <c r="RYQ15" s="188"/>
      <c r="RYR15" s="188"/>
      <c r="RYS15" s="188"/>
      <c r="RYT15" s="188"/>
      <c r="RYU15" s="188"/>
      <c r="RYV15" s="188"/>
      <c r="RYW15" s="188"/>
      <c r="RYX15" s="188"/>
      <c r="RYY15" s="188"/>
      <c r="RYZ15" s="188"/>
      <c r="RZA15" s="188"/>
      <c r="RZB15" s="188"/>
      <c r="RZC15" s="188"/>
      <c r="RZD15" s="188"/>
      <c r="RZE15" s="188"/>
      <c r="RZF15" s="188"/>
      <c r="RZG15" s="188"/>
      <c r="RZH15" s="188"/>
      <c r="RZI15" s="188"/>
      <c r="RZJ15" s="188"/>
      <c r="RZK15" s="188"/>
      <c r="RZL15" s="188"/>
      <c r="RZM15" s="188"/>
      <c r="RZN15" s="188"/>
      <c r="RZO15" s="188"/>
      <c r="RZP15" s="188"/>
      <c r="RZQ15" s="188"/>
      <c r="RZR15" s="188"/>
      <c r="RZS15" s="188"/>
      <c r="RZT15" s="188"/>
      <c r="RZU15" s="188"/>
      <c r="RZV15" s="188"/>
      <c r="RZW15" s="188"/>
      <c r="RZX15" s="188"/>
      <c r="RZY15" s="188"/>
      <c r="RZZ15" s="188"/>
      <c r="SAA15" s="188"/>
      <c r="SAB15" s="188"/>
      <c r="SAC15" s="188"/>
      <c r="SAD15" s="188"/>
      <c r="SAE15" s="188"/>
      <c r="SAF15" s="188"/>
      <c r="SAG15" s="188"/>
      <c r="SAH15" s="188"/>
      <c r="SAI15" s="188"/>
      <c r="SAJ15" s="188"/>
      <c r="SAK15" s="188"/>
      <c r="SAL15" s="188"/>
      <c r="SAM15" s="188"/>
      <c r="SAN15" s="188"/>
      <c r="SAO15" s="188"/>
      <c r="SAP15" s="188"/>
      <c r="SAQ15" s="188"/>
      <c r="SAR15" s="188"/>
      <c r="SAS15" s="188"/>
      <c r="SAT15" s="188"/>
      <c r="SAU15" s="188"/>
      <c r="SAV15" s="188"/>
      <c r="SAW15" s="188"/>
      <c r="SAX15" s="188"/>
      <c r="SAY15" s="188"/>
      <c r="SAZ15" s="188"/>
      <c r="SBA15" s="188"/>
      <c r="SBB15" s="188"/>
      <c r="SBC15" s="188"/>
      <c r="SBD15" s="188"/>
      <c r="SBE15" s="188"/>
      <c r="SBF15" s="188"/>
      <c r="SBG15" s="188"/>
      <c r="SBH15" s="188"/>
      <c r="SBI15" s="188"/>
      <c r="SBJ15" s="188"/>
      <c r="SBK15" s="188"/>
      <c r="SBL15" s="188"/>
      <c r="SBM15" s="188"/>
      <c r="SBN15" s="188"/>
      <c r="SBO15" s="188"/>
      <c r="SBP15" s="188"/>
      <c r="SBQ15" s="188"/>
      <c r="SBR15" s="188"/>
      <c r="SBS15" s="188"/>
      <c r="SBT15" s="188"/>
      <c r="SBU15" s="188"/>
      <c r="SBV15" s="188"/>
      <c r="SBW15" s="188"/>
      <c r="SBX15" s="188"/>
      <c r="SBY15" s="188"/>
      <c r="SBZ15" s="188"/>
      <c r="SCA15" s="188"/>
      <c r="SCB15" s="188"/>
      <c r="SCC15" s="188"/>
      <c r="SCD15" s="188"/>
      <c r="SCE15" s="188"/>
      <c r="SCF15" s="188"/>
      <c r="SCG15" s="188"/>
      <c r="SCH15" s="188"/>
      <c r="SCI15" s="188"/>
      <c r="SCJ15" s="188"/>
      <c r="SCK15" s="188"/>
      <c r="SCL15" s="188"/>
      <c r="SCM15" s="188"/>
      <c r="SCN15" s="188"/>
      <c r="SCO15" s="188"/>
      <c r="SCP15" s="188"/>
      <c r="SCQ15" s="188"/>
      <c r="SCR15" s="188"/>
      <c r="SCS15" s="188"/>
      <c r="SCT15" s="188"/>
      <c r="SCU15" s="188"/>
      <c r="SCV15" s="188"/>
      <c r="SCW15" s="188"/>
      <c r="SCX15" s="188"/>
      <c r="SCY15" s="188"/>
      <c r="SCZ15" s="188"/>
      <c r="SDA15" s="188"/>
      <c r="SDB15" s="188"/>
      <c r="SDC15" s="188"/>
      <c r="SDD15" s="188"/>
      <c r="SDE15" s="188"/>
      <c r="SDF15" s="188"/>
      <c r="SDG15" s="188"/>
      <c r="SDH15" s="188"/>
      <c r="SDI15" s="188"/>
      <c r="SDJ15" s="188"/>
      <c r="SDK15" s="188"/>
      <c r="SDL15" s="188"/>
      <c r="SDM15" s="188"/>
      <c r="SDN15" s="188"/>
      <c r="SDO15" s="188"/>
      <c r="SDP15" s="188"/>
      <c r="SDQ15" s="188"/>
      <c r="SDR15" s="188"/>
      <c r="SDS15" s="188"/>
      <c r="SDT15" s="188"/>
      <c r="SDU15" s="188"/>
      <c r="SDV15" s="188"/>
      <c r="SDW15" s="188"/>
      <c r="SDX15" s="188"/>
      <c r="SDY15" s="188"/>
      <c r="SDZ15" s="188"/>
      <c r="SEA15" s="188"/>
      <c r="SEB15" s="188"/>
      <c r="SEC15" s="188"/>
      <c r="SED15" s="188"/>
      <c r="SEE15" s="188"/>
      <c r="SEF15" s="188"/>
      <c r="SEG15" s="188"/>
      <c r="SEH15" s="188"/>
      <c r="SEI15" s="188"/>
      <c r="SEJ15" s="188"/>
      <c r="SEK15" s="188"/>
      <c r="SEL15" s="188"/>
      <c r="SEM15" s="188"/>
      <c r="SEN15" s="188"/>
      <c r="SEO15" s="188"/>
      <c r="SEP15" s="188"/>
      <c r="SEQ15" s="188"/>
      <c r="SER15" s="188"/>
      <c r="SES15" s="188"/>
      <c r="SET15" s="188"/>
      <c r="SEU15" s="188"/>
      <c r="SEV15" s="188"/>
      <c r="SEW15" s="188"/>
      <c r="SEX15" s="188"/>
      <c r="SEY15" s="188"/>
      <c r="SEZ15" s="188"/>
      <c r="SFA15" s="188"/>
      <c r="SFB15" s="188"/>
      <c r="SFC15" s="188"/>
      <c r="SFD15" s="188"/>
      <c r="SFE15" s="188"/>
      <c r="SFF15" s="188"/>
      <c r="SFG15" s="188"/>
      <c r="SFH15" s="188"/>
      <c r="SFI15" s="188"/>
      <c r="SFJ15" s="188"/>
      <c r="SFK15" s="188"/>
      <c r="SFL15" s="188"/>
      <c r="SFM15" s="188"/>
      <c r="SFN15" s="188"/>
      <c r="SFO15" s="188"/>
      <c r="SFP15" s="188"/>
      <c r="SFQ15" s="188"/>
      <c r="SFR15" s="188"/>
      <c r="SFS15" s="188"/>
      <c r="SFT15" s="188"/>
      <c r="SFU15" s="188"/>
      <c r="SFV15" s="188"/>
      <c r="SFW15" s="188"/>
      <c r="SFX15" s="188"/>
      <c r="SFY15" s="188"/>
      <c r="SFZ15" s="188"/>
      <c r="SGA15" s="188"/>
      <c r="SGB15" s="188"/>
      <c r="SGC15" s="188"/>
      <c r="SGD15" s="188"/>
      <c r="SGE15" s="188"/>
      <c r="SGF15" s="188"/>
      <c r="SGG15" s="188"/>
      <c r="SGH15" s="188"/>
      <c r="SGI15" s="188"/>
      <c r="SGJ15" s="188"/>
      <c r="SGK15" s="188"/>
      <c r="SGL15" s="188"/>
      <c r="SGM15" s="188"/>
      <c r="SGN15" s="188"/>
      <c r="SGO15" s="188"/>
      <c r="SGP15" s="188"/>
      <c r="SGQ15" s="188"/>
      <c r="SGR15" s="188"/>
      <c r="SGS15" s="188"/>
      <c r="SGT15" s="188"/>
      <c r="SGU15" s="188"/>
      <c r="SGV15" s="188"/>
      <c r="SGW15" s="188"/>
      <c r="SGX15" s="188"/>
      <c r="SGY15" s="188"/>
      <c r="SGZ15" s="188"/>
      <c r="SHA15" s="188"/>
      <c r="SHB15" s="188"/>
      <c r="SHC15" s="188"/>
      <c r="SHD15" s="188"/>
      <c r="SHE15" s="188"/>
      <c r="SHF15" s="188"/>
      <c r="SHG15" s="188"/>
      <c r="SHH15" s="188"/>
      <c r="SHI15" s="188"/>
      <c r="SHJ15" s="188"/>
      <c r="SHK15" s="188"/>
      <c r="SHL15" s="188"/>
      <c r="SHM15" s="188"/>
      <c r="SHN15" s="188"/>
      <c r="SHO15" s="188"/>
      <c r="SHP15" s="188"/>
      <c r="SHQ15" s="188"/>
      <c r="SHR15" s="188"/>
      <c r="SHS15" s="188"/>
      <c r="SHT15" s="188"/>
      <c r="SHU15" s="188"/>
      <c r="SHV15" s="188"/>
      <c r="SHW15" s="188"/>
      <c r="SHX15" s="188"/>
      <c r="SHY15" s="188"/>
      <c r="SHZ15" s="188"/>
      <c r="SIA15" s="188"/>
      <c r="SIB15" s="188"/>
      <c r="SIC15" s="188"/>
      <c r="SID15" s="188"/>
      <c r="SIE15" s="188"/>
      <c r="SIF15" s="188"/>
      <c r="SIG15" s="188"/>
      <c r="SIH15" s="188"/>
      <c r="SII15" s="188"/>
      <c r="SIJ15" s="188"/>
      <c r="SIK15" s="188"/>
      <c r="SIL15" s="188"/>
      <c r="SIM15" s="188"/>
      <c r="SIN15" s="188"/>
      <c r="SIO15" s="188"/>
      <c r="SIP15" s="188"/>
      <c r="SIQ15" s="188"/>
      <c r="SIR15" s="188"/>
      <c r="SIS15" s="188"/>
      <c r="SIT15" s="188"/>
      <c r="SIU15" s="188"/>
      <c r="SIV15" s="188"/>
      <c r="SIW15" s="188"/>
      <c r="SIX15" s="188"/>
      <c r="SIY15" s="188"/>
      <c r="SIZ15" s="188"/>
      <c r="SJA15" s="188"/>
      <c r="SJB15" s="188"/>
      <c r="SJC15" s="188"/>
      <c r="SJD15" s="188"/>
      <c r="SJE15" s="188"/>
      <c r="SJF15" s="188"/>
      <c r="SJG15" s="188"/>
      <c r="SJH15" s="188"/>
      <c r="SJI15" s="188"/>
      <c r="SJJ15" s="188"/>
      <c r="SJK15" s="188"/>
      <c r="SJL15" s="188"/>
      <c r="SJM15" s="188"/>
      <c r="SJN15" s="188"/>
      <c r="SJO15" s="188"/>
      <c r="SJP15" s="188"/>
      <c r="SJQ15" s="188"/>
      <c r="SJR15" s="188"/>
      <c r="SJS15" s="188"/>
      <c r="SJT15" s="188"/>
      <c r="SJU15" s="188"/>
      <c r="SJV15" s="188"/>
      <c r="SJW15" s="188"/>
      <c r="SJX15" s="188"/>
      <c r="SJY15" s="188"/>
      <c r="SJZ15" s="188"/>
      <c r="SKA15" s="188"/>
      <c r="SKB15" s="188"/>
      <c r="SKC15" s="188"/>
      <c r="SKD15" s="188"/>
      <c r="SKE15" s="188"/>
      <c r="SKF15" s="188"/>
      <c r="SKG15" s="188"/>
      <c r="SKH15" s="188"/>
      <c r="SKI15" s="188"/>
      <c r="SKJ15" s="188"/>
      <c r="SKK15" s="188"/>
      <c r="SKL15" s="188"/>
      <c r="SKM15" s="188"/>
      <c r="SKN15" s="188"/>
      <c r="SKO15" s="188"/>
      <c r="SKP15" s="188"/>
      <c r="SKQ15" s="188"/>
      <c r="SKR15" s="188"/>
      <c r="SKS15" s="188"/>
      <c r="SKT15" s="188"/>
      <c r="SKU15" s="188"/>
      <c r="SKV15" s="188"/>
      <c r="SKW15" s="188"/>
      <c r="SKX15" s="188"/>
      <c r="SKY15" s="188"/>
      <c r="SKZ15" s="188"/>
      <c r="SLA15" s="188"/>
      <c r="SLB15" s="188"/>
      <c r="SLC15" s="188"/>
      <c r="SLD15" s="188"/>
      <c r="SLE15" s="188"/>
      <c r="SLF15" s="188"/>
      <c r="SLG15" s="188"/>
      <c r="SLH15" s="188"/>
      <c r="SLI15" s="188"/>
      <c r="SLJ15" s="188"/>
      <c r="SLK15" s="188"/>
      <c r="SLL15" s="188"/>
      <c r="SLM15" s="188"/>
      <c r="SLN15" s="188"/>
      <c r="SLO15" s="188"/>
      <c r="SLP15" s="188"/>
      <c r="SLQ15" s="188"/>
      <c r="SLR15" s="188"/>
      <c r="SLS15" s="188"/>
      <c r="SLT15" s="188"/>
      <c r="SLU15" s="188"/>
      <c r="SLV15" s="188"/>
      <c r="SLW15" s="188"/>
      <c r="SLX15" s="188"/>
      <c r="SLY15" s="188"/>
      <c r="SLZ15" s="188"/>
      <c r="SMA15" s="188"/>
      <c r="SMB15" s="188"/>
      <c r="SMC15" s="188"/>
      <c r="SMD15" s="188"/>
      <c r="SME15" s="188"/>
      <c r="SMF15" s="188"/>
      <c r="SMG15" s="188"/>
      <c r="SMH15" s="188"/>
      <c r="SMI15" s="188"/>
      <c r="SMJ15" s="188"/>
      <c r="SMK15" s="188"/>
      <c r="SML15" s="188"/>
      <c r="SMM15" s="188"/>
      <c r="SMN15" s="188"/>
      <c r="SMO15" s="188"/>
      <c r="SMP15" s="188"/>
      <c r="SMQ15" s="188"/>
      <c r="SMR15" s="188"/>
      <c r="SMS15" s="188"/>
      <c r="SMT15" s="188"/>
      <c r="SMU15" s="188"/>
      <c r="SMV15" s="188"/>
      <c r="SMW15" s="188"/>
      <c r="SMX15" s="188"/>
      <c r="SMY15" s="188"/>
      <c r="SMZ15" s="188"/>
      <c r="SNA15" s="188"/>
      <c r="SNB15" s="188"/>
      <c r="SNC15" s="188"/>
      <c r="SND15" s="188"/>
      <c r="SNE15" s="188"/>
      <c r="SNF15" s="188"/>
      <c r="SNG15" s="188"/>
      <c r="SNH15" s="188"/>
      <c r="SNI15" s="188"/>
      <c r="SNJ15" s="188"/>
      <c r="SNK15" s="188"/>
      <c r="SNL15" s="188"/>
      <c r="SNM15" s="188"/>
      <c r="SNN15" s="188"/>
      <c r="SNO15" s="188"/>
      <c r="SNP15" s="188"/>
      <c r="SNQ15" s="188"/>
      <c r="SNR15" s="188"/>
      <c r="SNS15" s="188"/>
      <c r="SNT15" s="188"/>
      <c r="SNU15" s="188"/>
      <c r="SNV15" s="188"/>
      <c r="SNW15" s="188"/>
      <c r="SNX15" s="188"/>
      <c r="SNY15" s="188"/>
      <c r="SNZ15" s="188"/>
      <c r="SOA15" s="188"/>
      <c r="SOB15" s="188"/>
      <c r="SOC15" s="188"/>
      <c r="SOD15" s="188"/>
      <c r="SOE15" s="188"/>
      <c r="SOF15" s="188"/>
      <c r="SOG15" s="188"/>
      <c r="SOH15" s="188"/>
      <c r="SOI15" s="188"/>
      <c r="SOJ15" s="188"/>
      <c r="SOK15" s="188"/>
      <c r="SOL15" s="188"/>
      <c r="SOM15" s="188"/>
      <c r="SON15" s="188"/>
      <c r="SOO15" s="188"/>
      <c r="SOP15" s="188"/>
      <c r="SOQ15" s="188"/>
      <c r="SOR15" s="188"/>
      <c r="SOS15" s="188"/>
      <c r="SOT15" s="188"/>
      <c r="SOU15" s="188"/>
      <c r="SOV15" s="188"/>
      <c r="SOW15" s="188"/>
      <c r="SOX15" s="188"/>
      <c r="SOY15" s="188"/>
      <c r="SOZ15" s="188"/>
      <c r="SPA15" s="188"/>
      <c r="SPB15" s="188"/>
      <c r="SPC15" s="188"/>
      <c r="SPD15" s="188"/>
      <c r="SPE15" s="188"/>
      <c r="SPF15" s="188"/>
      <c r="SPG15" s="188"/>
      <c r="SPH15" s="188"/>
      <c r="SPI15" s="188"/>
      <c r="SPJ15" s="188"/>
      <c r="SPK15" s="188"/>
      <c r="SPL15" s="188"/>
      <c r="SPM15" s="188"/>
      <c r="SPN15" s="188"/>
      <c r="SPO15" s="188"/>
      <c r="SPP15" s="188"/>
      <c r="SPQ15" s="188"/>
      <c r="SPR15" s="188"/>
      <c r="SPS15" s="188"/>
      <c r="SPT15" s="188"/>
      <c r="SPU15" s="188"/>
      <c r="SPV15" s="188"/>
      <c r="SPW15" s="188"/>
      <c r="SPX15" s="188"/>
      <c r="SPY15" s="188"/>
      <c r="SPZ15" s="188"/>
      <c r="SQA15" s="188"/>
      <c r="SQB15" s="188"/>
      <c r="SQC15" s="188"/>
      <c r="SQD15" s="188"/>
      <c r="SQE15" s="188"/>
      <c r="SQF15" s="188"/>
      <c r="SQG15" s="188"/>
      <c r="SQH15" s="188"/>
      <c r="SQI15" s="188"/>
      <c r="SQJ15" s="188"/>
      <c r="SQK15" s="188"/>
      <c r="SQL15" s="188"/>
      <c r="SQM15" s="188"/>
      <c r="SQN15" s="188"/>
      <c r="SQO15" s="188"/>
      <c r="SQP15" s="188"/>
      <c r="SQQ15" s="188"/>
      <c r="SQR15" s="188"/>
      <c r="SQS15" s="188"/>
      <c r="SQT15" s="188"/>
      <c r="SQU15" s="188"/>
      <c r="SQV15" s="188"/>
      <c r="SQW15" s="188"/>
      <c r="SQX15" s="188"/>
      <c r="SQY15" s="188"/>
      <c r="SQZ15" s="188"/>
      <c r="SRA15" s="188"/>
      <c r="SRB15" s="188"/>
      <c r="SRC15" s="188"/>
      <c r="SRD15" s="188"/>
      <c r="SRE15" s="188"/>
      <c r="SRF15" s="188"/>
      <c r="SRG15" s="188"/>
      <c r="SRH15" s="188"/>
      <c r="SRI15" s="188"/>
      <c r="SRJ15" s="188"/>
      <c r="SRK15" s="188"/>
      <c r="SRL15" s="188"/>
      <c r="SRM15" s="188"/>
      <c r="SRN15" s="188"/>
      <c r="SRO15" s="188"/>
      <c r="SRP15" s="188"/>
      <c r="SRQ15" s="188"/>
      <c r="SRR15" s="188"/>
      <c r="SRS15" s="188"/>
      <c r="SRT15" s="188"/>
      <c r="SRU15" s="188"/>
      <c r="SRV15" s="188"/>
      <c r="SRW15" s="188"/>
      <c r="SRX15" s="188"/>
      <c r="SRY15" s="188"/>
      <c r="SRZ15" s="188"/>
      <c r="SSA15" s="188"/>
      <c r="SSB15" s="188"/>
      <c r="SSC15" s="188"/>
      <c r="SSD15" s="188"/>
      <c r="SSE15" s="188"/>
      <c r="SSF15" s="188"/>
      <c r="SSG15" s="188"/>
      <c r="SSH15" s="188"/>
      <c r="SSI15" s="188"/>
      <c r="SSJ15" s="188"/>
      <c r="SSK15" s="188"/>
      <c r="SSL15" s="188"/>
      <c r="SSM15" s="188"/>
      <c r="SSN15" s="188"/>
      <c r="SSO15" s="188"/>
      <c r="SSP15" s="188"/>
      <c r="SSQ15" s="188"/>
      <c r="SSR15" s="188"/>
      <c r="SSS15" s="188"/>
      <c r="SST15" s="188"/>
      <c r="SSU15" s="188"/>
      <c r="SSV15" s="188"/>
      <c r="SSW15" s="188"/>
      <c r="SSX15" s="188"/>
      <c r="SSY15" s="188"/>
      <c r="SSZ15" s="188"/>
      <c r="STA15" s="188"/>
      <c r="STB15" s="188"/>
      <c r="STC15" s="188"/>
      <c r="STD15" s="188"/>
      <c r="STE15" s="188"/>
      <c r="STF15" s="188"/>
      <c r="STG15" s="188"/>
      <c r="STH15" s="188"/>
      <c r="STI15" s="188"/>
      <c r="STJ15" s="188"/>
      <c r="STK15" s="188"/>
      <c r="STL15" s="188"/>
      <c r="STM15" s="188"/>
      <c r="STN15" s="188"/>
      <c r="STO15" s="188"/>
      <c r="STP15" s="188"/>
      <c r="STQ15" s="188"/>
      <c r="STR15" s="188"/>
      <c r="STS15" s="188"/>
      <c r="STT15" s="188"/>
      <c r="STU15" s="188"/>
      <c r="STV15" s="188"/>
      <c r="STW15" s="188"/>
      <c r="STX15" s="188"/>
      <c r="STY15" s="188"/>
      <c r="STZ15" s="188"/>
      <c r="SUA15" s="188"/>
      <c r="SUB15" s="188"/>
      <c r="SUC15" s="188"/>
      <c r="SUD15" s="188"/>
      <c r="SUE15" s="188"/>
      <c r="SUF15" s="188"/>
      <c r="SUG15" s="188"/>
      <c r="SUH15" s="188"/>
      <c r="SUI15" s="188"/>
      <c r="SUJ15" s="188"/>
      <c r="SUK15" s="188"/>
      <c r="SUL15" s="188"/>
      <c r="SUM15" s="188"/>
      <c r="SUN15" s="188"/>
      <c r="SUO15" s="188"/>
      <c r="SUP15" s="188"/>
      <c r="SUQ15" s="188"/>
      <c r="SUR15" s="188"/>
      <c r="SUS15" s="188"/>
      <c r="SUT15" s="188"/>
      <c r="SUU15" s="188"/>
      <c r="SUV15" s="188"/>
      <c r="SUW15" s="188"/>
      <c r="SUX15" s="188"/>
      <c r="SUY15" s="188"/>
      <c r="SUZ15" s="188"/>
      <c r="SVA15" s="188"/>
      <c r="SVB15" s="188"/>
      <c r="SVC15" s="188"/>
      <c r="SVD15" s="188"/>
      <c r="SVE15" s="188"/>
      <c r="SVF15" s="188"/>
      <c r="SVG15" s="188"/>
      <c r="SVH15" s="188"/>
      <c r="SVI15" s="188"/>
      <c r="SVJ15" s="188"/>
      <c r="SVK15" s="188"/>
      <c r="SVL15" s="188"/>
      <c r="SVM15" s="188"/>
      <c r="SVN15" s="188"/>
      <c r="SVO15" s="188"/>
      <c r="SVP15" s="188"/>
      <c r="SVQ15" s="188"/>
      <c r="SVR15" s="188"/>
      <c r="SVS15" s="188"/>
      <c r="SVT15" s="188"/>
      <c r="SVU15" s="188"/>
      <c r="SVV15" s="188"/>
      <c r="SVW15" s="188"/>
      <c r="SVX15" s="188"/>
      <c r="SVY15" s="188"/>
      <c r="SVZ15" s="188"/>
      <c r="SWA15" s="188"/>
      <c r="SWB15" s="188"/>
      <c r="SWC15" s="188"/>
      <c r="SWD15" s="188"/>
      <c r="SWE15" s="188"/>
      <c r="SWF15" s="188"/>
      <c r="SWG15" s="188"/>
      <c r="SWH15" s="188"/>
      <c r="SWI15" s="188"/>
      <c r="SWJ15" s="188"/>
      <c r="SWK15" s="188"/>
      <c r="SWL15" s="188"/>
      <c r="SWM15" s="188"/>
      <c r="SWN15" s="188"/>
      <c r="SWO15" s="188"/>
      <c r="SWP15" s="188"/>
      <c r="SWQ15" s="188"/>
      <c r="SWR15" s="188"/>
      <c r="SWS15" s="188"/>
      <c r="SWT15" s="188"/>
      <c r="SWU15" s="188"/>
      <c r="SWV15" s="188"/>
      <c r="SWW15" s="188"/>
      <c r="SWX15" s="188"/>
      <c r="SWY15" s="188"/>
      <c r="SWZ15" s="188"/>
      <c r="SXA15" s="188"/>
      <c r="SXB15" s="188"/>
      <c r="SXC15" s="188"/>
      <c r="SXD15" s="188"/>
      <c r="SXE15" s="188"/>
      <c r="SXF15" s="188"/>
      <c r="SXG15" s="188"/>
      <c r="SXH15" s="188"/>
      <c r="SXI15" s="188"/>
      <c r="SXJ15" s="188"/>
      <c r="SXK15" s="188"/>
      <c r="SXL15" s="188"/>
      <c r="SXM15" s="188"/>
      <c r="SXN15" s="188"/>
      <c r="SXO15" s="188"/>
      <c r="SXP15" s="188"/>
      <c r="SXQ15" s="188"/>
      <c r="SXR15" s="188"/>
      <c r="SXS15" s="188"/>
      <c r="SXT15" s="188"/>
      <c r="SXU15" s="188"/>
      <c r="SXV15" s="188"/>
      <c r="SXW15" s="188"/>
      <c r="SXX15" s="188"/>
      <c r="SXY15" s="188"/>
      <c r="SXZ15" s="188"/>
      <c r="SYA15" s="188"/>
      <c r="SYB15" s="188"/>
      <c r="SYC15" s="188"/>
      <c r="SYD15" s="188"/>
      <c r="SYE15" s="188"/>
      <c r="SYF15" s="188"/>
      <c r="SYG15" s="188"/>
      <c r="SYH15" s="188"/>
      <c r="SYI15" s="188"/>
      <c r="SYJ15" s="188"/>
      <c r="SYK15" s="188"/>
      <c r="SYL15" s="188"/>
      <c r="SYM15" s="188"/>
      <c r="SYN15" s="188"/>
      <c r="SYO15" s="188"/>
      <c r="SYP15" s="188"/>
      <c r="SYQ15" s="188"/>
      <c r="SYR15" s="188"/>
      <c r="SYS15" s="188"/>
      <c r="SYT15" s="188"/>
      <c r="SYU15" s="188"/>
      <c r="SYV15" s="188"/>
      <c r="SYW15" s="188"/>
      <c r="SYX15" s="188"/>
      <c r="SYY15" s="188"/>
      <c r="SYZ15" s="188"/>
      <c r="SZA15" s="188"/>
      <c r="SZB15" s="188"/>
      <c r="SZC15" s="188"/>
      <c r="SZD15" s="188"/>
      <c r="SZE15" s="188"/>
      <c r="SZF15" s="188"/>
      <c r="SZG15" s="188"/>
      <c r="SZH15" s="188"/>
      <c r="SZI15" s="188"/>
      <c r="SZJ15" s="188"/>
      <c r="SZK15" s="188"/>
      <c r="SZL15" s="188"/>
      <c r="SZM15" s="188"/>
      <c r="SZN15" s="188"/>
      <c r="SZO15" s="188"/>
      <c r="SZP15" s="188"/>
      <c r="SZQ15" s="188"/>
      <c r="SZR15" s="188"/>
      <c r="SZS15" s="188"/>
      <c r="SZT15" s="188"/>
      <c r="SZU15" s="188"/>
      <c r="SZV15" s="188"/>
      <c r="SZW15" s="188"/>
      <c r="SZX15" s="188"/>
      <c r="SZY15" s="188"/>
      <c r="SZZ15" s="188"/>
      <c r="TAA15" s="188"/>
      <c r="TAB15" s="188"/>
      <c r="TAC15" s="188"/>
      <c r="TAD15" s="188"/>
      <c r="TAE15" s="188"/>
      <c r="TAF15" s="188"/>
      <c r="TAG15" s="188"/>
      <c r="TAH15" s="188"/>
      <c r="TAI15" s="188"/>
      <c r="TAJ15" s="188"/>
      <c r="TAK15" s="188"/>
      <c r="TAL15" s="188"/>
      <c r="TAM15" s="188"/>
      <c r="TAN15" s="188"/>
      <c r="TAO15" s="188"/>
      <c r="TAP15" s="188"/>
      <c r="TAQ15" s="188"/>
      <c r="TAR15" s="188"/>
      <c r="TAS15" s="188"/>
      <c r="TAT15" s="188"/>
      <c r="TAU15" s="188"/>
      <c r="TAV15" s="188"/>
      <c r="TAW15" s="188"/>
      <c r="TAX15" s="188"/>
      <c r="TAY15" s="188"/>
      <c r="TAZ15" s="188"/>
      <c r="TBA15" s="188"/>
      <c r="TBB15" s="188"/>
      <c r="TBC15" s="188"/>
      <c r="TBD15" s="188"/>
      <c r="TBE15" s="188"/>
      <c r="TBF15" s="188"/>
      <c r="TBG15" s="188"/>
      <c r="TBH15" s="188"/>
      <c r="TBI15" s="188"/>
      <c r="TBJ15" s="188"/>
      <c r="TBK15" s="188"/>
      <c r="TBL15" s="188"/>
      <c r="TBM15" s="188"/>
      <c r="TBN15" s="188"/>
      <c r="TBO15" s="188"/>
      <c r="TBP15" s="188"/>
      <c r="TBQ15" s="188"/>
      <c r="TBR15" s="188"/>
      <c r="TBS15" s="188"/>
      <c r="TBT15" s="188"/>
      <c r="TBU15" s="188"/>
      <c r="TBV15" s="188"/>
      <c r="TBW15" s="188"/>
      <c r="TBX15" s="188"/>
      <c r="TBY15" s="188"/>
      <c r="TBZ15" s="188"/>
      <c r="TCA15" s="188"/>
      <c r="TCB15" s="188"/>
      <c r="TCC15" s="188"/>
      <c r="TCD15" s="188"/>
      <c r="TCE15" s="188"/>
      <c r="TCF15" s="188"/>
      <c r="TCG15" s="188"/>
      <c r="TCH15" s="188"/>
      <c r="TCI15" s="188"/>
      <c r="TCJ15" s="188"/>
      <c r="TCK15" s="188"/>
      <c r="TCL15" s="188"/>
      <c r="TCM15" s="188"/>
      <c r="TCN15" s="188"/>
      <c r="TCO15" s="188"/>
      <c r="TCP15" s="188"/>
      <c r="TCQ15" s="188"/>
      <c r="TCR15" s="188"/>
      <c r="TCS15" s="188"/>
      <c r="TCT15" s="188"/>
      <c r="TCU15" s="188"/>
      <c r="TCV15" s="188"/>
      <c r="TCW15" s="188"/>
      <c r="TCX15" s="188"/>
      <c r="TCY15" s="188"/>
      <c r="TCZ15" s="188"/>
      <c r="TDA15" s="188"/>
      <c r="TDB15" s="188"/>
      <c r="TDC15" s="188"/>
      <c r="TDD15" s="188"/>
      <c r="TDE15" s="188"/>
      <c r="TDF15" s="188"/>
      <c r="TDG15" s="188"/>
      <c r="TDH15" s="188"/>
      <c r="TDI15" s="188"/>
      <c r="TDJ15" s="188"/>
      <c r="TDK15" s="188"/>
      <c r="TDL15" s="188"/>
      <c r="TDM15" s="188"/>
      <c r="TDN15" s="188"/>
      <c r="TDO15" s="188"/>
      <c r="TDP15" s="188"/>
      <c r="TDQ15" s="188"/>
      <c r="TDR15" s="188"/>
      <c r="TDS15" s="188"/>
      <c r="TDT15" s="188"/>
      <c r="TDU15" s="188"/>
      <c r="TDV15" s="188"/>
      <c r="TDW15" s="188"/>
      <c r="TDX15" s="188"/>
      <c r="TDY15" s="188"/>
      <c r="TDZ15" s="188"/>
      <c r="TEA15" s="188"/>
      <c r="TEB15" s="188"/>
      <c r="TEC15" s="188"/>
      <c r="TED15" s="188"/>
      <c r="TEE15" s="188"/>
      <c r="TEF15" s="188"/>
      <c r="TEG15" s="188"/>
      <c r="TEH15" s="188"/>
      <c r="TEI15" s="188"/>
      <c r="TEJ15" s="188"/>
      <c r="TEK15" s="188"/>
      <c r="TEL15" s="188"/>
      <c r="TEM15" s="188"/>
      <c r="TEN15" s="188"/>
      <c r="TEO15" s="188"/>
      <c r="TEP15" s="188"/>
      <c r="TEQ15" s="188"/>
      <c r="TER15" s="188"/>
      <c r="TES15" s="188"/>
      <c r="TET15" s="188"/>
      <c r="TEU15" s="188"/>
      <c r="TEV15" s="188"/>
      <c r="TEW15" s="188"/>
      <c r="TEX15" s="188"/>
      <c r="TEY15" s="188"/>
      <c r="TEZ15" s="188"/>
      <c r="TFA15" s="188"/>
      <c r="TFB15" s="188"/>
      <c r="TFC15" s="188"/>
      <c r="TFD15" s="188"/>
      <c r="TFE15" s="188"/>
      <c r="TFF15" s="188"/>
      <c r="TFG15" s="188"/>
      <c r="TFH15" s="188"/>
      <c r="TFI15" s="188"/>
      <c r="TFJ15" s="188"/>
      <c r="TFK15" s="188"/>
      <c r="TFL15" s="188"/>
      <c r="TFM15" s="188"/>
      <c r="TFN15" s="188"/>
      <c r="TFO15" s="188"/>
      <c r="TFP15" s="188"/>
      <c r="TFQ15" s="188"/>
      <c r="TFR15" s="188"/>
      <c r="TFS15" s="188"/>
      <c r="TFT15" s="188"/>
      <c r="TFU15" s="188"/>
      <c r="TFV15" s="188"/>
      <c r="TFW15" s="188"/>
      <c r="TFX15" s="188"/>
      <c r="TFY15" s="188"/>
      <c r="TFZ15" s="188"/>
      <c r="TGA15" s="188"/>
      <c r="TGB15" s="188"/>
      <c r="TGC15" s="188"/>
      <c r="TGD15" s="188"/>
      <c r="TGE15" s="188"/>
      <c r="TGF15" s="188"/>
      <c r="TGG15" s="188"/>
      <c r="TGH15" s="188"/>
      <c r="TGI15" s="188"/>
      <c r="TGJ15" s="188"/>
      <c r="TGK15" s="188"/>
      <c r="TGL15" s="188"/>
      <c r="TGM15" s="188"/>
      <c r="TGN15" s="188"/>
      <c r="TGO15" s="188"/>
      <c r="TGP15" s="188"/>
      <c r="TGQ15" s="188"/>
      <c r="TGR15" s="188"/>
      <c r="TGS15" s="188"/>
      <c r="TGT15" s="188"/>
      <c r="TGU15" s="188"/>
      <c r="TGV15" s="188"/>
      <c r="TGW15" s="188"/>
      <c r="TGX15" s="188"/>
      <c r="TGY15" s="188"/>
      <c r="TGZ15" s="188"/>
      <c r="THA15" s="188"/>
      <c r="THB15" s="188"/>
      <c r="THC15" s="188"/>
      <c r="THD15" s="188"/>
      <c r="THE15" s="188"/>
      <c r="THF15" s="188"/>
      <c r="THG15" s="188"/>
      <c r="THH15" s="188"/>
      <c r="THI15" s="188"/>
      <c r="THJ15" s="188"/>
      <c r="THK15" s="188"/>
      <c r="THL15" s="188"/>
      <c r="THM15" s="188"/>
      <c r="THN15" s="188"/>
      <c r="THO15" s="188"/>
      <c r="THP15" s="188"/>
      <c r="THQ15" s="188"/>
      <c r="THR15" s="188"/>
      <c r="THS15" s="188"/>
      <c r="THT15" s="188"/>
      <c r="THU15" s="188"/>
      <c r="THV15" s="188"/>
      <c r="THW15" s="188"/>
      <c r="THX15" s="188"/>
      <c r="THY15" s="188"/>
      <c r="THZ15" s="188"/>
      <c r="TIA15" s="188"/>
      <c r="TIB15" s="188"/>
      <c r="TIC15" s="188"/>
      <c r="TID15" s="188"/>
      <c r="TIE15" s="188"/>
      <c r="TIF15" s="188"/>
      <c r="TIG15" s="188"/>
      <c r="TIH15" s="188"/>
      <c r="TII15" s="188"/>
      <c r="TIJ15" s="188"/>
      <c r="TIK15" s="188"/>
      <c r="TIL15" s="188"/>
      <c r="TIM15" s="188"/>
      <c r="TIN15" s="188"/>
      <c r="TIO15" s="188"/>
      <c r="TIP15" s="188"/>
      <c r="TIQ15" s="188"/>
      <c r="TIR15" s="188"/>
      <c r="TIS15" s="188"/>
      <c r="TIT15" s="188"/>
      <c r="TIU15" s="188"/>
      <c r="TIV15" s="188"/>
      <c r="TIW15" s="188"/>
      <c r="TIX15" s="188"/>
      <c r="TIY15" s="188"/>
      <c r="TIZ15" s="188"/>
      <c r="TJA15" s="188"/>
      <c r="TJB15" s="188"/>
      <c r="TJC15" s="188"/>
      <c r="TJD15" s="188"/>
      <c r="TJE15" s="188"/>
      <c r="TJF15" s="188"/>
      <c r="TJG15" s="188"/>
      <c r="TJH15" s="188"/>
      <c r="TJI15" s="188"/>
      <c r="TJJ15" s="188"/>
      <c r="TJK15" s="188"/>
      <c r="TJL15" s="188"/>
      <c r="TJM15" s="188"/>
      <c r="TJN15" s="188"/>
      <c r="TJO15" s="188"/>
      <c r="TJP15" s="188"/>
      <c r="TJQ15" s="188"/>
      <c r="TJR15" s="188"/>
      <c r="TJS15" s="188"/>
      <c r="TJT15" s="188"/>
      <c r="TJU15" s="188"/>
      <c r="TJV15" s="188"/>
      <c r="TJW15" s="188"/>
      <c r="TJX15" s="188"/>
      <c r="TJY15" s="188"/>
      <c r="TJZ15" s="188"/>
      <c r="TKA15" s="188"/>
      <c r="TKB15" s="188"/>
      <c r="TKC15" s="188"/>
      <c r="TKD15" s="188"/>
      <c r="TKE15" s="188"/>
      <c r="TKF15" s="188"/>
      <c r="TKG15" s="188"/>
      <c r="TKH15" s="188"/>
      <c r="TKI15" s="188"/>
      <c r="TKJ15" s="188"/>
      <c r="TKK15" s="188"/>
      <c r="TKL15" s="188"/>
      <c r="TKM15" s="188"/>
      <c r="TKN15" s="188"/>
      <c r="TKO15" s="188"/>
      <c r="TKP15" s="188"/>
      <c r="TKQ15" s="188"/>
      <c r="TKR15" s="188"/>
      <c r="TKS15" s="188"/>
      <c r="TKT15" s="188"/>
      <c r="TKU15" s="188"/>
      <c r="TKV15" s="188"/>
      <c r="TKW15" s="188"/>
      <c r="TKX15" s="188"/>
      <c r="TKY15" s="188"/>
      <c r="TKZ15" s="188"/>
      <c r="TLA15" s="188"/>
      <c r="TLB15" s="188"/>
      <c r="TLC15" s="188"/>
      <c r="TLD15" s="188"/>
      <c r="TLE15" s="188"/>
      <c r="TLF15" s="188"/>
      <c r="TLG15" s="188"/>
      <c r="TLH15" s="188"/>
      <c r="TLI15" s="188"/>
      <c r="TLJ15" s="188"/>
      <c r="TLK15" s="188"/>
      <c r="TLL15" s="188"/>
      <c r="TLM15" s="188"/>
      <c r="TLN15" s="188"/>
      <c r="TLO15" s="188"/>
      <c r="TLP15" s="188"/>
      <c r="TLQ15" s="188"/>
      <c r="TLR15" s="188"/>
      <c r="TLS15" s="188"/>
      <c r="TLT15" s="188"/>
      <c r="TLU15" s="188"/>
      <c r="TLV15" s="188"/>
      <c r="TLW15" s="188"/>
      <c r="TLX15" s="188"/>
      <c r="TLY15" s="188"/>
      <c r="TLZ15" s="188"/>
      <c r="TMA15" s="188"/>
      <c r="TMB15" s="188"/>
      <c r="TMC15" s="188"/>
      <c r="TMD15" s="188"/>
      <c r="TME15" s="188"/>
      <c r="TMF15" s="188"/>
      <c r="TMG15" s="188"/>
      <c r="TMH15" s="188"/>
      <c r="TMI15" s="188"/>
      <c r="TMJ15" s="188"/>
      <c r="TMK15" s="188"/>
      <c r="TML15" s="188"/>
      <c r="TMM15" s="188"/>
      <c r="TMN15" s="188"/>
      <c r="TMO15" s="188"/>
      <c r="TMP15" s="188"/>
      <c r="TMQ15" s="188"/>
      <c r="TMR15" s="188"/>
      <c r="TMS15" s="188"/>
      <c r="TMT15" s="188"/>
      <c r="TMU15" s="188"/>
      <c r="TMV15" s="188"/>
      <c r="TMW15" s="188"/>
      <c r="TMX15" s="188"/>
      <c r="TMY15" s="188"/>
      <c r="TMZ15" s="188"/>
      <c r="TNA15" s="188"/>
      <c r="TNB15" s="188"/>
      <c r="TNC15" s="188"/>
      <c r="TND15" s="188"/>
      <c r="TNE15" s="188"/>
      <c r="TNF15" s="188"/>
      <c r="TNG15" s="188"/>
      <c r="TNH15" s="188"/>
      <c r="TNI15" s="188"/>
      <c r="TNJ15" s="188"/>
      <c r="TNK15" s="188"/>
      <c r="TNL15" s="188"/>
      <c r="TNM15" s="188"/>
      <c r="TNN15" s="188"/>
      <c r="TNO15" s="188"/>
      <c r="TNP15" s="188"/>
      <c r="TNQ15" s="188"/>
      <c r="TNR15" s="188"/>
      <c r="TNS15" s="188"/>
      <c r="TNT15" s="188"/>
      <c r="TNU15" s="188"/>
      <c r="TNV15" s="188"/>
      <c r="TNW15" s="188"/>
      <c r="TNX15" s="188"/>
      <c r="TNY15" s="188"/>
      <c r="TNZ15" s="188"/>
      <c r="TOA15" s="188"/>
      <c r="TOB15" s="188"/>
      <c r="TOC15" s="188"/>
      <c r="TOD15" s="188"/>
      <c r="TOE15" s="188"/>
      <c r="TOF15" s="188"/>
      <c r="TOG15" s="188"/>
      <c r="TOH15" s="188"/>
      <c r="TOI15" s="188"/>
      <c r="TOJ15" s="188"/>
      <c r="TOK15" s="188"/>
      <c r="TOL15" s="188"/>
      <c r="TOM15" s="188"/>
      <c r="TON15" s="188"/>
      <c r="TOO15" s="188"/>
      <c r="TOP15" s="188"/>
      <c r="TOQ15" s="188"/>
      <c r="TOR15" s="188"/>
      <c r="TOS15" s="188"/>
      <c r="TOT15" s="188"/>
      <c r="TOU15" s="188"/>
      <c r="TOV15" s="188"/>
      <c r="TOW15" s="188"/>
      <c r="TOX15" s="188"/>
      <c r="TOY15" s="188"/>
      <c r="TOZ15" s="188"/>
      <c r="TPA15" s="188"/>
      <c r="TPB15" s="188"/>
      <c r="TPC15" s="188"/>
      <c r="TPD15" s="188"/>
      <c r="TPE15" s="188"/>
      <c r="TPF15" s="188"/>
      <c r="TPG15" s="188"/>
      <c r="TPH15" s="188"/>
      <c r="TPI15" s="188"/>
      <c r="TPJ15" s="188"/>
      <c r="TPK15" s="188"/>
      <c r="TPL15" s="188"/>
      <c r="TPM15" s="188"/>
      <c r="TPN15" s="188"/>
      <c r="TPO15" s="188"/>
      <c r="TPP15" s="188"/>
      <c r="TPQ15" s="188"/>
      <c r="TPR15" s="188"/>
      <c r="TPS15" s="188"/>
      <c r="TPT15" s="188"/>
      <c r="TPU15" s="188"/>
      <c r="TPV15" s="188"/>
      <c r="TPW15" s="188"/>
      <c r="TPX15" s="188"/>
      <c r="TPY15" s="188"/>
      <c r="TPZ15" s="188"/>
      <c r="TQA15" s="188"/>
      <c r="TQB15" s="188"/>
      <c r="TQC15" s="188"/>
      <c r="TQD15" s="188"/>
      <c r="TQE15" s="188"/>
      <c r="TQF15" s="188"/>
      <c r="TQG15" s="188"/>
      <c r="TQH15" s="188"/>
      <c r="TQI15" s="188"/>
      <c r="TQJ15" s="188"/>
      <c r="TQK15" s="188"/>
      <c r="TQL15" s="188"/>
      <c r="TQM15" s="188"/>
      <c r="TQN15" s="188"/>
      <c r="TQO15" s="188"/>
      <c r="TQP15" s="188"/>
      <c r="TQQ15" s="188"/>
      <c r="TQR15" s="188"/>
      <c r="TQS15" s="188"/>
      <c r="TQT15" s="188"/>
      <c r="TQU15" s="188"/>
      <c r="TQV15" s="188"/>
      <c r="TQW15" s="188"/>
      <c r="TQX15" s="188"/>
      <c r="TQY15" s="188"/>
      <c r="TQZ15" s="188"/>
      <c r="TRA15" s="188"/>
      <c r="TRB15" s="188"/>
      <c r="TRC15" s="188"/>
      <c r="TRD15" s="188"/>
      <c r="TRE15" s="188"/>
      <c r="TRF15" s="188"/>
      <c r="TRG15" s="188"/>
      <c r="TRH15" s="188"/>
      <c r="TRI15" s="188"/>
      <c r="TRJ15" s="188"/>
      <c r="TRK15" s="188"/>
      <c r="TRL15" s="188"/>
      <c r="TRM15" s="188"/>
      <c r="TRN15" s="188"/>
      <c r="TRO15" s="188"/>
      <c r="TRP15" s="188"/>
      <c r="TRQ15" s="188"/>
      <c r="TRR15" s="188"/>
      <c r="TRS15" s="188"/>
      <c r="TRT15" s="188"/>
      <c r="TRU15" s="188"/>
      <c r="TRV15" s="188"/>
      <c r="TRW15" s="188"/>
      <c r="TRX15" s="188"/>
      <c r="TRY15" s="188"/>
      <c r="TRZ15" s="188"/>
      <c r="TSA15" s="188"/>
      <c r="TSB15" s="188"/>
      <c r="TSC15" s="188"/>
      <c r="TSD15" s="188"/>
      <c r="TSE15" s="188"/>
      <c r="TSF15" s="188"/>
      <c r="TSG15" s="188"/>
      <c r="TSH15" s="188"/>
      <c r="TSI15" s="188"/>
      <c r="TSJ15" s="188"/>
      <c r="TSK15" s="188"/>
      <c r="TSL15" s="188"/>
      <c r="TSM15" s="188"/>
      <c r="TSN15" s="188"/>
      <c r="TSO15" s="188"/>
      <c r="TSP15" s="188"/>
      <c r="TSQ15" s="188"/>
      <c r="TSR15" s="188"/>
      <c r="TSS15" s="188"/>
      <c r="TST15" s="188"/>
      <c r="TSU15" s="188"/>
      <c r="TSV15" s="188"/>
      <c r="TSW15" s="188"/>
      <c r="TSX15" s="188"/>
      <c r="TSY15" s="188"/>
      <c r="TSZ15" s="188"/>
      <c r="TTA15" s="188"/>
      <c r="TTB15" s="188"/>
      <c r="TTC15" s="188"/>
      <c r="TTD15" s="188"/>
      <c r="TTE15" s="188"/>
      <c r="TTF15" s="188"/>
      <c r="TTG15" s="188"/>
      <c r="TTH15" s="188"/>
      <c r="TTI15" s="188"/>
      <c r="TTJ15" s="188"/>
      <c r="TTK15" s="188"/>
      <c r="TTL15" s="188"/>
      <c r="TTM15" s="188"/>
      <c r="TTN15" s="188"/>
      <c r="TTO15" s="188"/>
      <c r="TTP15" s="188"/>
      <c r="TTQ15" s="188"/>
      <c r="TTR15" s="188"/>
      <c r="TTS15" s="188"/>
      <c r="TTT15" s="188"/>
      <c r="TTU15" s="188"/>
      <c r="TTV15" s="188"/>
      <c r="TTW15" s="188"/>
      <c r="TTX15" s="188"/>
      <c r="TTY15" s="188"/>
      <c r="TTZ15" s="188"/>
      <c r="TUA15" s="188"/>
      <c r="TUB15" s="188"/>
      <c r="TUC15" s="188"/>
      <c r="TUD15" s="188"/>
      <c r="TUE15" s="188"/>
      <c r="TUF15" s="188"/>
      <c r="TUG15" s="188"/>
      <c r="TUH15" s="188"/>
      <c r="TUI15" s="188"/>
      <c r="TUJ15" s="188"/>
      <c r="TUK15" s="188"/>
      <c r="TUL15" s="188"/>
      <c r="TUM15" s="188"/>
      <c r="TUN15" s="188"/>
      <c r="TUO15" s="188"/>
      <c r="TUP15" s="188"/>
      <c r="TUQ15" s="188"/>
      <c r="TUR15" s="188"/>
      <c r="TUS15" s="188"/>
      <c r="TUT15" s="188"/>
      <c r="TUU15" s="188"/>
      <c r="TUV15" s="188"/>
      <c r="TUW15" s="188"/>
      <c r="TUX15" s="188"/>
      <c r="TUY15" s="188"/>
      <c r="TUZ15" s="188"/>
      <c r="TVA15" s="188"/>
      <c r="TVB15" s="188"/>
      <c r="TVC15" s="188"/>
      <c r="TVD15" s="188"/>
      <c r="TVE15" s="188"/>
      <c r="TVF15" s="188"/>
      <c r="TVG15" s="188"/>
      <c r="TVH15" s="188"/>
      <c r="TVI15" s="188"/>
      <c r="TVJ15" s="188"/>
      <c r="TVK15" s="188"/>
      <c r="TVL15" s="188"/>
      <c r="TVM15" s="188"/>
      <c r="TVN15" s="188"/>
      <c r="TVO15" s="188"/>
      <c r="TVP15" s="188"/>
      <c r="TVQ15" s="188"/>
      <c r="TVR15" s="188"/>
      <c r="TVS15" s="188"/>
      <c r="TVT15" s="188"/>
      <c r="TVU15" s="188"/>
      <c r="TVV15" s="188"/>
      <c r="TVW15" s="188"/>
      <c r="TVX15" s="188"/>
      <c r="TVY15" s="188"/>
      <c r="TVZ15" s="188"/>
      <c r="TWA15" s="188"/>
      <c r="TWB15" s="188"/>
      <c r="TWC15" s="188"/>
      <c r="TWD15" s="188"/>
      <c r="TWE15" s="188"/>
      <c r="TWF15" s="188"/>
      <c r="TWG15" s="188"/>
      <c r="TWH15" s="188"/>
      <c r="TWI15" s="188"/>
      <c r="TWJ15" s="188"/>
      <c r="TWK15" s="188"/>
      <c r="TWL15" s="188"/>
      <c r="TWM15" s="188"/>
      <c r="TWN15" s="188"/>
      <c r="TWO15" s="188"/>
      <c r="TWP15" s="188"/>
      <c r="TWQ15" s="188"/>
      <c r="TWR15" s="188"/>
      <c r="TWS15" s="188"/>
      <c r="TWT15" s="188"/>
      <c r="TWU15" s="188"/>
      <c r="TWV15" s="188"/>
      <c r="TWW15" s="188"/>
      <c r="TWX15" s="188"/>
      <c r="TWY15" s="188"/>
      <c r="TWZ15" s="188"/>
      <c r="TXA15" s="188"/>
      <c r="TXB15" s="188"/>
      <c r="TXC15" s="188"/>
      <c r="TXD15" s="188"/>
      <c r="TXE15" s="188"/>
      <c r="TXF15" s="188"/>
      <c r="TXG15" s="188"/>
      <c r="TXH15" s="188"/>
      <c r="TXI15" s="188"/>
      <c r="TXJ15" s="188"/>
      <c r="TXK15" s="188"/>
      <c r="TXL15" s="188"/>
      <c r="TXM15" s="188"/>
      <c r="TXN15" s="188"/>
      <c r="TXO15" s="188"/>
      <c r="TXP15" s="188"/>
      <c r="TXQ15" s="188"/>
      <c r="TXR15" s="188"/>
      <c r="TXS15" s="188"/>
      <c r="TXT15" s="188"/>
      <c r="TXU15" s="188"/>
      <c r="TXV15" s="188"/>
      <c r="TXW15" s="188"/>
      <c r="TXX15" s="188"/>
      <c r="TXY15" s="188"/>
      <c r="TXZ15" s="188"/>
      <c r="TYA15" s="188"/>
      <c r="TYB15" s="188"/>
      <c r="TYC15" s="188"/>
      <c r="TYD15" s="188"/>
      <c r="TYE15" s="188"/>
      <c r="TYF15" s="188"/>
      <c r="TYG15" s="188"/>
      <c r="TYH15" s="188"/>
      <c r="TYI15" s="188"/>
      <c r="TYJ15" s="188"/>
      <c r="TYK15" s="188"/>
      <c r="TYL15" s="188"/>
      <c r="TYM15" s="188"/>
      <c r="TYN15" s="188"/>
      <c r="TYO15" s="188"/>
      <c r="TYP15" s="188"/>
      <c r="TYQ15" s="188"/>
      <c r="TYR15" s="188"/>
      <c r="TYS15" s="188"/>
      <c r="TYT15" s="188"/>
      <c r="TYU15" s="188"/>
      <c r="TYV15" s="188"/>
      <c r="TYW15" s="188"/>
      <c r="TYX15" s="188"/>
      <c r="TYY15" s="188"/>
      <c r="TYZ15" s="188"/>
      <c r="TZA15" s="188"/>
      <c r="TZB15" s="188"/>
      <c r="TZC15" s="188"/>
      <c r="TZD15" s="188"/>
      <c r="TZE15" s="188"/>
      <c r="TZF15" s="188"/>
      <c r="TZG15" s="188"/>
      <c r="TZH15" s="188"/>
      <c r="TZI15" s="188"/>
      <c r="TZJ15" s="188"/>
      <c r="TZK15" s="188"/>
      <c r="TZL15" s="188"/>
      <c r="TZM15" s="188"/>
      <c r="TZN15" s="188"/>
      <c r="TZO15" s="188"/>
      <c r="TZP15" s="188"/>
      <c r="TZQ15" s="188"/>
      <c r="TZR15" s="188"/>
      <c r="TZS15" s="188"/>
      <c r="TZT15" s="188"/>
      <c r="TZU15" s="188"/>
      <c r="TZV15" s="188"/>
      <c r="TZW15" s="188"/>
      <c r="TZX15" s="188"/>
      <c r="TZY15" s="188"/>
      <c r="TZZ15" s="188"/>
      <c r="UAA15" s="188"/>
      <c r="UAB15" s="188"/>
      <c r="UAC15" s="188"/>
      <c r="UAD15" s="188"/>
      <c r="UAE15" s="188"/>
      <c r="UAF15" s="188"/>
      <c r="UAG15" s="188"/>
      <c r="UAH15" s="188"/>
      <c r="UAI15" s="188"/>
      <c r="UAJ15" s="188"/>
      <c r="UAK15" s="188"/>
      <c r="UAL15" s="188"/>
      <c r="UAM15" s="188"/>
      <c r="UAN15" s="188"/>
      <c r="UAO15" s="188"/>
      <c r="UAP15" s="188"/>
      <c r="UAQ15" s="188"/>
      <c r="UAR15" s="188"/>
      <c r="UAS15" s="188"/>
      <c r="UAT15" s="188"/>
      <c r="UAU15" s="188"/>
      <c r="UAV15" s="188"/>
      <c r="UAW15" s="188"/>
      <c r="UAX15" s="188"/>
      <c r="UAY15" s="188"/>
      <c r="UAZ15" s="188"/>
      <c r="UBA15" s="188"/>
      <c r="UBB15" s="188"/>
      <c r="UBC15" s="188"/>
      <c r="UBD15" s="188"/>
      <c r="UBE15" s="188"/>
      <c r="UBF15" s="188"/>
      <c r="UBG15" s="188"/>
      <c r="UBH15" s="188"/>
      <c r="UBI15" s="188"/>
      <c r="UBJ15" s="188"/>
      <c r="UBK15" s="188"/>
      <c r="UBL15" s="188"/>
      <c r="UBM15" s="188"/>
      <c r="UBN15" s="188"/>
      <c r="UBO15" s="188"/>
      <c r="UBP15" s="188"/>
      <c r="UBQ15" s="188"/>
      <c r="UBR15" s="188"/>
      <c r="UBS15" s="188"/>
      <c r="UBT15" s="188"/>
      <c r="UBU15" s="188"/>
      <c r="UBV15" s="188"/>
      <c r="UBW15" s="188"/>
      <c r="UBX15" s="188"/>
      <c r="UBY15" s="188"/>
      <c r="UBZ15" s="188"/>
      <c r="UCA15" s="188"/>
      <c r="UCB15" s="188"/>
      <c r="UCC15" s="188"/>
      <c r="UCD15" s="188"/>
      <c r="UCE15" s="188"/>
      <c r="UCF15" s="188"/>
      <c r="UCG15" s="188"/>
      <c r="UCH15" s="188"/>
      <c r="UCI15" s="188"/>
      <c r="UCJ15" s="188"/>
      <c r="UCK15" s="188"/>
      <c r="UCL15" s="188"/>
      <c r="UCM15" s="188"/>
      <c r="UCN15" s="188"/>
      <c r="UCO15" s="188"/>
      <c r="UCP15" s="188"/>
      <c r="UCQ15" s="188"/>
      <c r="UCR15" s="188"/>
      <c r="UCS15" s="188"/>
      <c r="UCT15" s="188"/>
      <c r="UCU15" s="188"/>
      <c r="UCV15" s="188"/>
      <c r="UCW15" s="188"/>
      <c r="UCX15" s="188"/>
      <c r="UCY15" s="188"/>
      <c r="UCZ15" s="188"/>
      <c r="UDA15" s="188"/>
      <c r="UDB15" s="188"/>
      <c r="UDC15" s="188"/>
      <c r="UDD15" s="188"/>
      <c r="UDE15" s="188"/>
      <c r="UDF15" s="188"/>
      <c r="UDG15" s="188"/>
      <c r="UDH15" s="188"/>
      <c r="UDI15" s="188"/>
      <c r="UDJ15" s="188"/>
      <c r="UDK15" s="188"/>
      <c r="UDL15" s="188"/>
      <c r="UDM15" s="188"/>
      <c r="UDN15" s="188"/>
      <c r="UDO15" s="188"/>
      <c r="UDP15" s="188"/>
      <c r="UDQ15" s="188"/>
      <c r="UDR15" s="188"/>
      <c r="UDS15" s="188"/>
      <c r="UDT15" s="188"/>
      <c r="UDU15" s="188"/>
      <c r="UDV15" s="188"/>
      <c r="UDW15" s="188"/>
      <c r="UDX15" s="188"/>
      <c r="UDY15" s="188"/>
      <c r="UDZ15" s="188"/>
      <c r="UEA15" s="188"/>
      <c r="UEB15" s="188"/>
      <c r="UEC15" s="188"/>
      <c r="UED15" s="188"/>
      <c r="UEE15" s="188"/>
      <c r="UEF15" s="188"/>
      <c r="UEG15" s="188"/>
      <c r="UEH15" s="188"/>
      <c r="UEI15" s="188"/>
      <c r="UEJ15" s="188"/>
      <c r="UEK15" s="188"/>
      <c r="UEL15" s="188"/>
      <c r="UEM15" s="188"/>
      <c r="UEN15" s="188"/>
      <c r="UEO15" s="188"/>
      <c r="UEP15" s="188"/>
      <c r="UEQ15" s="188"/>
      <c r="UER15" s="188"/>
      <c r="UES15" s="188"/>
      <c r="UET15" s="188"/>
      <c r="UEU15" s="188"/>
      <c r="UEV15" s="188"/>
      <c r="UEW15" s="188"/>
      <c r="UEX15" s="188"/>
      <c r="UEY15" s="188"/>
      <c r="UEZ15" s="188"/>
      <c r="UFA15" s="188"/>
      <c r="UFB15" s="188"/>
      <c r="UFC15" s="188"/>
      <c r="UFD15" s="188"/>
      <c r="UFE15" s="188"/>
      <c r="UFF15" s="188"/>
      <c r="UFG15" s="188"/>
      <c r="UFH15" s="188"/>
      <c r="UFI15" s="188"/>
      <c r="UFJ15" s="188"/>
      <c r="UFK15" s="188"/>
      <c r="UFL15" s="188"/>
      <c r="UFM15" s="188"/>
      <c r="UFN15" s="188"/>
      <c r="UFO15" s="188"/>
      <c r="UFP15" s="188"/>
      <c r="UFQ15" s="188"/>
      <c r="UFR15" s="188"/>
      <c r="UFS15" s="188"/>
      <c r="UFT15" s="188"/>
      <c r="UFU15" s="188"/>
      <c r="UFV15" s="188"/>
      <c r="UFW15" s="188"/>
      <c r="UFX15" s="188"/>
      <c r="UFY15" s="188"/>
      <c r="UFZ15" s="188"/>
      <c r="UGA15" s="188"/>
      <c r="UGB15" s="188"/>
      <c r="UGC15" s="188"/>
      <c r="UGD15" s="188"/>
      <c r="UGE15" s="188"/>
      <c r="UGF15" s="188"/>
      <c r="UGG15" s="188"/>
      <c r="UGH15" s="188"/>
      <c r="UGI15" s="188"/>
      <c r="UGJ15" s="188"/>
      <c r="UGK15" s="188"/>
      <c r="UGL15" s="188"/>
      <c r="UGM15" s="188"/>
      <c r="UGN15" s="188"/>
      <c r="UGO15" s="188"/>
      <c r="UGP15" s="188"/>
      <c r="UGQ15" s="188"/>
      <c r="UGR15" s="188"/>
      <c r="UGS15" s="188"/>
      <c r="UGT15" s="188"/>
      <c r="UGU15" s="188"/>
      <c r="UGV15" s="188"/>
      <c r="UGW15" s="188"/>
      <c r="UGX15" s="188"/>
      <c r="UGY15" s="188"/>
      <c r="UGZ15" s="188"/>
      <c r="UHA15" s="188"/>
      <c r="UHB15" s="188"/>
      <c r="UHC15" s="188"/>
      <c r="UHD15" s="188"/>
      <c r="UHE15" s="188"/>
      <c r="UHF15" s="188"/>
      <c r="UHG15" s="188"/>
      <c r="UHH15" s="188"/>
      <c r="UHI15" s="188"/>
      <c r="UHJ15" s="188"/>
      <c r="UHK15" s="188"/>
      <c r="UHL15" s="188"/>
      <c r="UHM15" s="188"/>
      <c r="UHN15" s="188"/>
      <c r="UHO15" s="188"/>
      <c r="UHP15" s="188"/>
      <c r="UHQ15" s="188"/>
      <c r="UHR15" s="188"/>
      <c r="UHS15" s="188"/>
      <c r="UHT15" s="188"/>
      <c r="UHU15" s="188"/>
      <c r="UHV15" s="188"/>
      <c r="UHW15" s="188"/>
      <c r="UHX15" s="188"/>
      <c r="UHY15" s="188"/>
      <c r="UHZ15" s="188"/>
      <c r="UIA15" s="188"/>
      <c r="UIB15" s="188"/>
      <c r="UIC15" s="188"/>
      <c r="UID15" s="188"/>
      <c r="UIE15" s="188"/>
      <c r="UIF15" s="188"/>
      <c r="UIG15" s="188"/>
      <c r="UIH15" s="188"/>
      <c r="UII15" s="188"/>
      <c r="UIJ15" s="188"/>
      <c r="UIK15" s="188"/>
      <c r="UIL15" s="188"/>
      <c r="UIM15" s="188"/>
      <c r="UIN15" s="188"/>
      <c r="UIO15" s="188"/>
      <c r="UIP15" s="188"/>
      <c r="UIQ15" s="188"/>
      <c r="UIR15" s="188"/>
      <c r="UIS15" s="188"/>
      <c r="UIT15" s="188"/>
      <c r="UIU15" s="188"/>
      <c r="UIV15" s="188"/>
      <c r="UIW15" s="188"/>
      <c r="UIX15" s="188"/>
      <c r="UIY15" s="188"/>
      <c r="UIZ15" s="188"/>
      <c r="UJA15" s="188"/>
      <c r="UJB15" s="188"/>
      <c r="UJC15" s="188"/>
      <c r="UJD15" s="188"/>
      <c r="UJE15" s="188"/>
      <c r="UJF15" s="188"/>
      <c r="UJG15" s="188"/>
      <c r="UJH15" s="188"/>
      <c r="UJI15" s="188"/>
      <c r="UJJ15" s="188"/>
      <c r="UJK15" s="188"/>
      <c r="UJL15" s="188"/>
      <c r="UJM15" s="188"/>
      <c r="UJN15" s="188"/>
      <c r="UJO15" s="188"/>
      <c r="UJP15" s="188"/>
      <c r="UJQ15" s="188"/>
      <c r="UJR15" s="188"/>
      <c r="UJS15" s="188"/>
      <c r="UJT15" s="188"/>
      <c r="UJU15" s="188"/>
      <c r="UJV15" s="188"/>
      <c r="UJW15" s="188"/>
      <c r="UJX15" s="188"/>
      <c r="UJY15" s="188"/>
      <c r="UJZ15" s="188"/>
      <c r="UKA15" s="188"/>
      <c r="UKB15" s="188"/>
      <c r="UKC15" s="188"/>
      <c r="UKD15" s="188"/>
      <c r="UKE15" s="188"/>
      <c r="UKF15" s="188"/>
      <c r="UKG15" s="188"/>
      <c r="UKH15" s="188"/>
      <c r="UKI15" s="188"/>
      <c r="UKJ15" s="188"/>
      <c r="UKK15" s="188"/>
      <c r="UKL15" s="188"/>
      <c r="UKM15" s="188"/>
      <c r="UKN15" s="188"/>
      <c r="UKO15" s="188"/>
      <c r="UKP15" s="188"/>
      <c r="UKQ15" s="188"/>
      <c r="UKR15" s="188"/>
      <c r="UKS15" s="188"/>
      <c r="UKT15" s="188"/>
      <c r="UKU15" s="188"/>
      <c r="UKV15" s="188"/>
      <c r="UKW15" s="188"/>
      <c r="UKX15" s="188"/>
      <c r="UKY15" s="188"/>
      <c r="UKZ15" s="188"/>
      <c r="ULA15" s="188"/>
      <c r="ULB15" s="188"/>
      <c r="ULC15" s="188"/>
      <c r="ULD15" s="188"/>
      <c r="ULE15" s="188"/>
      <c r="ULF15" s="188"/>
      <c r="ULG15" s="188"/>
      <c r="ULH15" s="188"/>
      <c r="ULI15" s="188"/>
      <c r="ULJ15" s="188"/>
      <c r="ULK15" s="188"/>
      <c r="ULL15" s="188"/>
      <c r="ULM15" s="188"/>
      <c r="ULN15" s="188"/>
      <c r="ULO15" s="188"/>
      <c r="ULP15" s="188"/>
      <c r="ULQ15" s="188"/>
      <c r="ULR15" s="188"/>
      <c r="ULS15" s="188"/>
      <c r="ULT15" s="188"/>
      <c r="ULU15" s="188"/>
      <c r="ULV15" s="188"/>
      <c r="ULW15" s="188"/>
      <c r="ULX15" s="188"/>
      <c r="ULY15" s="188"/>
      <c r="ULZ15" s="188"/>
      <c r="UMA15" s="188"/>
      <c r="UMB15" s="188"/>
      <c r="UMC15" s="188"/>
      <c r="UMD15" s="188"/>
      <c r="UME15" s="188"/>
      <c r="UMF15" s="188"/>
      <c r="UMG15" s="188"/>
      <c r="UMH15" s="188"/>
      <c r="UMI15" s="188"/>
      <c r="UMJ15" s="188"/>
      <c r="UMK15" s="188"/>
      <c r="UML15" s="188"/>
      <c r="UMM15" s="188"/>
      <c r="UMN15" s="188"/>
      <c r="UMO15" s="188"/>
      <c r="UMP15" s="188"/>
      <c r="UMQ15" s="188"/>
      <c r="UMR15" s="188"/>
      <c r="UMS15" s="188"/>
      <c r="UMT15" s="188"/>
      <c r="UMU15" s="188"/>
      <c r="UMV15" s="188"/>
      <c r="UMW15" s="188"/>
      <c r="UMX15" s="188"/>
      <c r="UMY15" s="188"/>
      <c r="UMZ15" s="188"/>
      <c r="UNA15" s="188"/>
      <c r="UNB15" s="188"/>
      <c r="UNC15" s="188"/>
      <c r="UND15" s="188"/>
      <c r="UNE15" s="188"/>
      <c r="UNF15" s="188"/>
      <c r="UNG15" s="188"/>
      <c r="UNH15" s="188"/>
      <c r="UNI15" s="188"/>
      <c r="UNJ15" s="188"/>
      <c r="UNK15" s="188"/>
      <c r="UNL15" s="188"/>
      <c r="UNM15" s="188"/>
      <c r="UNN15" s="188"/>
      <c r="UNO15" s="188"/>
      <c r="UNP15" s="188"/>
      <c r="UNQ15" s="188"/>
      <c r="UNR15" s="188"/>
      <c r="UNS15" s="188"/>
      <c r="UNT15" s="188"/>
      <c r="UNU15" s="188"/>
      <c r="UNV15" s="188"/>
      <c r="UNW15" s="188"/>
      <c r="UNX15" s="188"/>
      <c r="UNY15" s="188"/>
      <c r="UNZ15" s="188"/>
      <c r="UOA15" s="188"/>
      <c r="UOB15" s="188"/>
      <c r="UOC15" s="188"/>
      <c r="UOD15" s="188"/>
      <c r="UOE15" s="188"/>
      <c r="UOF15" s="188"/>
      <c r="UOG15" s="188"/>
      <c r="UOH15" s="188"/>
      <c r="UOI15" s="188"/>
      <c r="UOJ15" s="188"/>
      <c r="UOK15" s="188"/>
      <c r="UOL15" s="188"/>
      <c r="UOM15" s="188"/>
      <c r="UON15" s="188"/>
      <c r="UOO15" s="188"/>
      <c r="UOP15" s="188"/>
      <c r="UOQ15" s="188"/>
      <c r="UOR15" s="188"/>
      <c r="UOS15" s="188"/>
      <c r="UOT15" s="188"/>
      <c r="UOU15" s="188"/>
      <c r="UOV15" s="188"/>
      <c r="UOW15" s="188"/>
      <c r="UOX15" s="188"/>
      <c r="UOY15" s="188"/>
      <c r="UOZ15" s="188"/>
      <c r="UPA15" s="188"/>
      <c r="UPB15" s="188"/>
      <c r="UPC15" s="188"/>
      <c r="UPD15" s="188"/>
      <c r="UPE15" s="188"/>
      <c r="UPF15" s="188"/>
      <c r="UPG15" s="188"/>
      <c r="UPH15" s="188"/>
      <c r="UPI15" s="188"/>
      <c r="UPJ15" s="188"/>
      <c r="UPK15" s="188"/>
      <c r="UPL15" s="188"/>
      <c r="UPM15" s="188"/>
      <c r="UPN15" s="188"/>
      <c r="UPO15" s="188"/>
      <c r="UPP15" s="188"/>
      <c r="UPQ15" s="188"/>
      <c r="UPR15" s="188"/>
      <c r="UPS15" s="188"/>
      <c r="UPT15" s="188"/>
      <c r="UPU15" s="188"/>
      <c r="UPV15" s="188"/>
      <c r="UPW15" s="188"/>
      <c r="UPX15" s="188"/>
      <c r="UPY15" s="188"/>
      <c r="UPZ15" s="188"/>
      <c r="UQA15" s="188"/>
      <c r="UQB15" s="188"/>
      <c r="UQC15" s="188"/>
      <c r="UQD15" s="188"/>
      <c r="UQE15" s="188"/>
      <c r="UQF15" s="188"/>
      <c r="UQG15" s="188"/>
      <c r="UQH15" s="188"/>
      <c r="UQI15" s="188"/>
      <c r="UQJ15" s="188"/>
      <c r="UQK15" s="188"/>
      <c r="UQL15" s="188"/>
      <c r="UQM15" s="188"/>
      <c r="UQN15" s="188"/>
      <c r="UQO15" s="188"/>
      <c r="UQP15" s="188"/>
      <c r="UQQ15" s="188"/>
      <c r="UQR15" s="188"/>
      <c r="UQS15" s="188"/>
      <c r="UQT15" s="188"/>
      <c r="UQU15" s="188"/>
      <c r="UQV15" s="188"/>
      <c r="UQW15" s="188"/>
      <c r="UQX15" s="188"/>
      <c r="UQY15" s="188"/>
      <c r="UQZ15" s="188"/>
      <c r="URA15" s="188"/>
      <c r="URB15" s="188"/>
      <c r="URC15" s="188"/>
      <c r="URD15" s="188"/>
      <c r="URE15" s="188"/>
      <c r="URF15" s="188"/>
      <c r="URG15" s="188"/>
      <c r="URH15" s="188"/>
      <c r="URI15" s="188"/>
      <c r="URJ15" s="188"/>
      <c r="URK15" s="188"/>
      <c r="URL15" s="188"/>
      <c r="URM15" s="188"/>
      <c r="URN15" s="188"/>
      <c r="URO15" s="188"/>
      <c r="URP15" s="188"/>
      <c r="URQ15" s="188"/>
      <c r="URR15" s="188"/>
      <c r="URS15" s="188"/>
      <c r="URT15" s="188"/>
      <c r="URU15" s="188"/>
      <c r="URV15" s="188"/>
      <c r="URW15" s="188"/>
      <c r="URX15" s="188"/>
      <c r="URY15" s="188"/>
      <c r="URZ15" s="188"/>
      <c r="USA15" s="188"/>
      <c r="USB15" s="188"/>
      <c r="USC15" s="188"/>
      <c r="USD15" s="188"/>
      <c r="USE15" s="188"/>
      <c r="USF15" s="188"/>
      <c r="USG15" s="188"/>
      <c r="USH15" s="188"/>
      <c r="USI15" s="188"/>
      <c r="USJ15" s="188"/>
      <c r="USK15" s="188"/>
      <c r="USL15" s="188"/>
      <c r="USM15" s="188"/>
      <c r="USN15" s="188"/>
      <c r="USO15" s="188"/>
      <c r="USP15" s="188"/>
      <c r="USQ15" s="188"/>
      <c r="USR15" s="188"/>
      <c r="USS15" s="188"/>
      <c r="UST15" s="188"/>
      <c r="USU15" s="188"/>
      <c r="USV15" s="188"/>
      <c r="USW15" s="188"/>
      <c r="USX15" s="188"/>
      <c r="USY15" s="188"/>
      <c r="USZ15" s="188"/>
      <c r="UTA15" s="188"/>
      <c r="UTB15" s="188"/>
      <c r="UTC15" s="188"/>
      <c r="UTD15" s="188"/>
      <c r="UTE15" s="188"/>
      <c r="UTF15" s="188"/>
      <c r="UTG15" s="188"/>
      <c r="UTH15" s="188"/>
      <c r="UTI15" s="188"/>
      <c r="UTJ15" s="188"/>
      <c r="UTK15" s="188"/>
      <c r="UTL15" s="188"/>
      <c r="UTM15" s="188"/>
      <c r="UTN15" s="188"/>
      <c r="UTO15" s="188"/>
      <c r="UTP15" s="188"/>
      <c r="UTQ15" s="188"/>
      <c r="UTR15" s="188"/>
      <c r="UTS15" s="188"/>
      <c r="UTT15" s="188"/>
      <c r="UTU15" s="188"/>
      <c r="UTV15" s="188"/>
      <c r="UTW15" s="188"/>
      <c r="UTX15" s="188"/>
      <c r="UTY15" s="188"/>
      <c r="UTZ15" s="188"/>
      <c r="UUA15" s="188"/>
      <c r="UUB15" s="188"/>
      <c r="UUC15" s="188"/>
      <c r="UUD15" s="188"/>
      <c r="UUE15" s="188"/>
      <c r="UUF15" s="188"/>
      <c r="UUG15" s="188"/>
      <c r="UUH15" s="188"/>
      <c r="UUI15" s="188"/>
      <c r="UUJ15" s="188"/>
      <c r="UUK15" s="188"/>
      <c r="UUL15" s="188"/>
      <c r="UUM15" s="188"/>
      <c r="UUN15" s="188"/>
      <c r="UUO15" s="188"/>
      <c r="UUP15" s="188"/>
      <c r="UUQ15" s="188"/>
      <c r="UUR15" s="188"/>
      <c r="UUS15" s="188"/>
      <c r="UUT15" s="188"/>
      <c r="UUU15" s="188"/>
      <c r="UUV15" s="188"/>
      <c r="UUW15" s="188"/>
      <c r="UUX15" s="188"/>
      <c r="UUY15" s="188"/>
      <c r="UUZ15" s="188"/>
      <c r="UVA15" s="188"/>
      <c r="UVB15" s="188"/>
      <c r="UVC15" s="188"/>
      <c r="UVD15" s="188"/>
      <c r="UVE15" s="188"/>
      <c r="UVF15" s="188"/>
      <c r="UVG15" s="188"/>
      <c r="UVH15" s="188"/>
      <c r="UVI15" s="188"/>
      <c r="UVJ15" s="188"/>
      <c r="UVK15" s="188"/>
      <c r="UVL15" s="188"/>
      <c r="UVM15" s="188"/>
      <c r="UVN15" s="188"/>
      <c r="UVO15" s="188"/>
      <c r="UVP15" s="188"/>
      <c r="UVQ15" s="188"/>
      <c r="UVR15" s="188"/>
      <c r="UVS15" s="188"/>
      <c r="UVT15" s="188"/>
      <c r="UVU15" s="188"/>
      <c r="UVV15" s="188"/>
      <c r="UVW15" s="188"/>
      <c r="UVX15" s="188"/>
      <c r="UVY15" s="188"/>
      <c r="UVZ15" s="188"/>
      <c r="UWA15" s="188"/>
      <c r="UWB15" s="188"/>
      <c r="UWC15" s="188"/>
      <c r="UWD15" s="188"/>
      <c r="UWE15" s="188"/>
      <c r="UWF15" s="188"/>
      <c r="UWG15" s="188"/>
      <c r="UWH15" s="188"/>
      <c r="UWI15" s="188"/>
      <c r="UWJ15" s="188"/>
      <c r="UWK15" s="188"/>
      <c r="UWL15" s="188"/>
      <c r="UWM15" s="188"/>
      <c r="UWN15" s="188"/>
      <c r="UWO15" s="188"/>
      <c r="UWP15" s="188"/>
      <c r="UWQ15" s="188"/>
      <c r="UWR15" s="188"/>
      <c r="UWS15" s="188"/>
      <c r="UWT15" s="188"/>
      <c r="UWU15" s="188"/>
      <c r="UWV15" s="188"/>
      <c r="UWW15" s="188"/>
      <c r="UWX15" s="188"/>
      <c r="UWY15" s="188"/>
      <c r="UWZ15" s="188"/>
      <c r="UXA15" s="188"/>
      <c r="UXB15" s="188"/>
      <c r="UXC15" s="188"/>
      <c r="UXD15" s="188"/>
      <c r="UXE15" s="188"/>
      <c r="UXF15" s="188"/>
      <c r="UXG15" s="188"/>
      <c r="UXH15" s="188"/>
      <c r="UXI15" s="188"/>
      <c r="UXJ15" s="188"/>
      <c r="UXK15" s="188"/>
      <c r="UXL15" s="188"/>
      <c r="UXM15" s="188"/>
      <c r="UXN15" s="188"/>
      <c r="UXO15" s="188"/>
      <c r="UXP15" s="188"/>
      <c r="UXQ15" s="188"/>
      <c r="UXR15" s="188"/>
      <c r="UXS15" s="188"/>
      <c r="UXT15" s="188"/>
      <c r="UXU15" s="188"/>
      <c r="UXV15" s="188"/>
      <c r="UXW15" s="188"/>
      <c r="UXX15" s="188"/>
      <c r="UXY15" s="188"/>
      <c r="UXZ15" s="188"/>
      <c r="UYA15" s="188"/>
      <c r="UYB15" s="188"/>
      <c r="UYC15" s="188"/>
      <c r="UYD15" s="188"/>
      <c r="UYE15" s="188"/>
      <c r="UYF15" s="188"/>
      <c r="UYG15" s="188"/>
      <c r="UYH15" s="188"/>
      <c r="UYI15" s="188"/>
      <c r="UYJ15" s="188"/>
      <c r="UYK15" s="188"/>
      <c r="UYL15" s="188"/>
      <c r="UYM15" s="188"/>
      <c r="UYN15" s="188"/>
      <c r="UYO15" s="188"/>
      <c r="UYP15" s="188"/>
      <c r="UYQ15" s="188"/>
      <c r="UYR15" s="188"/>
      <c r="UYS15" s="188"/>
      <c r="UYT15" s="188"/>
      <c r="UYU15" s="188"/>
      <c r="UYV15" s="188"/>
      <c r="UYW15" s="188"/>
      <c r="UYX15" s="188"/>
      <c r="UYY15" s="188"/>
      <c r="UYZ15" s="188"/>
      <c r="UZA15" s="188"/>
      <c r="UZB15" s="188"/>
      <c r="UZC15" s="188"/>
      <c r="UZD15" s="188"/>
      <c r="UZE15" s="188"/>
      <c r="UZF15" s="188"/>
      <c r="UZG15" s="188"/>
      <c r="UZH15" s="188"/>
      <c r="UZI15" s="188"/>
      <c r="UZJ15" s="188"/>
      <c r="UZK15" s="188"/>
      <c r="UZL15" s="188"/>
      <c r="UZM15" s="188"/>
      <c r="UZN15" s="188"/>
      <c r="UZO15" s="188"/>
      <c r="UZP15" s="188"/>
      <c r="UZQ15" s="188"/>
      <c r="UZR15" s="188"/>
      <c r="UZS15" s="188"/>
      <c r="UZT15" s="188"/>
      <c r="UZU15" s="188"/>
      <c r="UZV15" s="188"/>
      <c r="UZW15" s="188"/>
      <c r="UZX15" s="188"/>
      <c r="UZY15" s="188"/>
      <c r="UZZ15" s="188"/>
      <c r="VAA15" s="188"/>
      <c r="VAB15" s="188"/>
      <c r="VAC15" s="188"/>
      <c r="VAD15" s="188"/>
      <c r="VAE15" s="188"/>
      <c r="VAF15" s="188"/>
      <c r="VAG15" s="188"/>
      <c r="VAH15" s="188"/>
      <c r="VAI15" s="188"/>
      <c r="VAJ15" s="188"/>
      <c r="VAK15" s="188"/>
      <c r="VAL15" s="188"/>
      <c r="VAM15" s="188"/>
      <c r="VAN15" s="188"/>
      <c r="VAO15" s="188"/>
      <c r="VAP15" s="188"/>
      <c r="VAQ15" s="188"/>
      <c r="VAR15" s="188"/>
      <c r="VAS15" s="188"/>
      <c r="VAT15" s="188"/>
      <c r="VAU15" s="188"/>
      <c r="VAV15" s="188"/>
      <c r="VAW15" s="188"/>
      <c r="VAX15" s="188"/>
      <c r="VAY15" s="188"/>
      <c r="VAZ15" s="188"/>
      <c r="VBA15" s="188"/>
      <c r="VBB15" s="188"/>
      <c r="VBC15" s="188"/>
      <c r="VBD15" s="188"/>
      <c r="VBE15" s="188"/>
      <c r="VBF15" s="188"/>
      <c r="VBG15" s="188"/>
      <c r="VBH15" s="188"/>
      <c r="VBI15" s="188"/>
      <c r="VBJ15" s="188"/>
      <c r="VBK15" s="188"/>
      <c r="VBL15" s="188"/>
      <c r="VBM15" s="188"/>
      <c r="VBN15" s="188"/>
      <c r="VBO15" s="188"/>
      <c r="VBP15" s="188"/>
      <c r="VBQ15" s="188"/>
      <c r="VBR15" s="188"/>
      <c r="VBS15" s="188"/>
      <c r="VBT15" s="188"/>
      <c r="VBU15" s="188"/>
      <c r="VBV15" s="188"/>
      <c r="VBW15" s="188"/>
      <c r="VBX15" s="188"/>
      <c r="VBY15" s="188"/>
      <c r="VBZ15" s="188"/>
      <c r="VCA15" s="188"/>
      <c r="VCB15" s="188"/>
      <c r="VCC15" s="188"/>
      <c r="VCD15" s="188"/>
      <c r="VCE15" s="188"/>
      <c r="VCF15" s="188"/>
      <c r="VCG15" s="188"/>
      <c r="VCH15" s="188"/>
      <c r="VCI15" s="188"/>
      <c r="VCJ15" s="188"/>
      <c r="VCK15" s="188"/>
      <c r="VCL15" s="188"/>
      <c r="VCM15" s="188"/>
      <c r="VCN15" s="188"/>
      <c r="VCO15" s="188"/>
      <c r="VCP15" s="188"/>
      <c r="VCQ15" s="188"/>
      <c r="VCR15" s="188"/>
      <c r="VCS15" s="188"/>
      <c r="VCT15" s="188"/>
      <c r="VCU15" s="188"/>
      <c r="VCV15" s="188"/>
      <c r="VCW15" s="188"/>
      <c r="VCX15" s="188"/>
      <c r="VCY15" s="188"/>
      <c r="VCZ15" s="188"/>
      <c r="VDA15" s="188"/>
      <c r="VDB15" s="188"/>
      <c r="VDC15" s="188"/>
      <c r="VDD15" s="188"/>
      <c r="VDE15" s="188"/>
      <c r="VDF15" s="188"/>
      <c r="VDG15" s="188"/>
      <c r="VDH15" s="188"/>
      <c r="VDI15" s="188"/>
      <c r="VDJ15" s="188"/>
      <c r="VDK15" s="188"/>
      <c r="VDL15" s="188"/>
      <c r="VDM15" s="188"/>
      <c r="VDN15" s="188"/>
      <c r="VDO15" s="188"/>
      <c r="VDP15" s="188"/>
      <c r="VDQ15" s="188"/>
      <c r="VDR15" s="188"/>
      <c r="VDS15" s="188"/>
      <c r="VDT15" s="188"/>
      <c r="VDU15" s="188"/>
      <c r="VDV15" s="188"/>
      <c r="VDW15" s="188"/>
      <c r="VDX15" s="188"/>
      <c r="VDY15" s="188"/>
      <c r="VDZ15" s="188"/>
      <c r="VEA15" s="188"/>
      <c r="VEB15" s="188"/>
      <c r="VEC15" s="188"/>
      <c r="VED15" s="188"/>
      <c r="VEE15" s="188"/>
      <c r="VEF15" s="188"/>
      <c r="VEG15" s="188"/>
      <c r="VEH15" s="188"/>
      <c r="VEI15" s="188"/>
      <c r="VEJ15" s="188"/>
      <c r="VEK15" s="188"/>
      <c r="VEL15" s="188"/>
      <c r="VEM15" s="188"/>
      <c r="VEN15" s="188"/>
      <c r="VEO15" s="188"/>
      <c r="VEP15" s="188"/>
      <c r="VEQ15" s="188"/>
      <c r="VER15" s="188"/>
      <c r="VES15" s="188"/>
      <c r="VET15" s="188"/>
      <c r="VEU15" s="188"/>
      <c r="VEV15" s="188"/>
      <c r="VEW15" s="188"/>
      <c r="VEX15" s="188"/>
      <c r="VEY15" s="188"/>
      <c r="VEZ15" s="188"/>
      <c r="VFA15" s="188"/>
      <c r="VFB15" s="188"/>
      <c r="VFC15" s="188"/>
      <c r="VFD15" s="188"/>
      <c r="VFE15" s="188"/>
      <c r="VFF15" s="188"/>
      <c r="VFG15" s="188"/>
      <c r="VFH15" s="188"/>
      <c r="VFI15" s="188"/>
      <c r="VFJ15" s="188"/>
      <c r="VFK15" s="188"/>
      <c r="VFL15" s="188"/>
      <c r="VFM15" s="188"/>
      <c r="VFN15" s="188"/>
      <c r="VFO15" s="188"/>
      <c r="VFP15" s="188"/>
      <c r="VFQ15" s="188"/>
      <c r="VFR15" s="188"/>
      <c r="VFS15" s="188"/>
      <c r="VFT15" s="188"/>
      <c r="VFU15" s="188"/>
      <c r="VFV15" s="188"/>
      <c r="VFW15" s="188"/>
      <c r="VFX15" s="188"/>
      <c r="VFY15" s="188"/>
      <c r="VFZ15" s="188"/>
      <c r="VGA15" s="188"/>
      <c r="VGB15" s="188"/>
      <c r="VGC15" s="188"/>
      <c r="VGD15" s="188"/>
      <c r="VGE15" s="188"/>
      <c r="VGF15" s="188"/>
      <c r="VGG15" s="188"/>
      <c r="VGH15" s="188"/>
      <c r="VGI15" s="188"/>
      <c r="VGJ15" s="188"/>
      <c r="VGK15" s="188"/>
      <c r="VGL15" s="188"/>
      <c r="VGM15" s="188"/>
      <c r="VGN15" s="188"/>
      <c r="VGO15" s="188"/>
      <c r="VGP15" s="188"/>
      <c r="VGQ15" s="188"/>
      <c r="VGR15" s="188"/>
      <c r="VGS15" s="188"/>
      <c r="VGT15" s="188"/>
      <c r="VGU15" s="188"/>
      <c r="VGV15" s="188"/>
      <c r="VGW15" s="188"/>
      <c r="VGX15" s="188"/>
      <c r="VGY15" s="188"/>
      <c r="VGZ15" s="188"/>
      <c r="VHA15" s="188"/>
      <c r="VHB15" s="188"/>
      <c r="VHC15" s="188"/>
      <c r="VHD15" s="188"/>
      <c r="VHE15" s="188"/>
      <c r="VHF15" s="188"/>
      <c r="VHG15" s="188"/>
      <c r="VHH15" s="188"/>
      <c r="VHI15" s="188"/>
      <c r="VHJ15" s="188"/>
      <c r="VHK15" s="188"/>
      <c r="VHL15" s="188"/>
      <c r="VHM15" s="188"/>
      <c r="VHN15" s="188"/>
      <c r="VHO15" s="188"/>
      <c r="VHP15" s="188"/>
      <c r="VHQ15" s="188"/>
      <c r="VHR15" s="188"/>
      <c r="VHS15" s="188"/>
      <c r="VHT15" s="188"/>
      <c r="VHU15" s="188"/>
      <c r="VHV15" s="188"/>
      <c r="VHW15" s="188"/>
      <c r="VHX15" s="188"/>
      <c r="VHY15" s="188"/>
      <c r="VHZ15" s="188"/>
      <c r="VIA15" s="188"/>
      <c r="VIB15" s="188"/>
      <c r="VIC15" s="188"/>
      <c r="VID15" s="188"/>
      <c r="VIE15" s="188"/>
      <c r="VIF15" s="188"/>
      <c r="VIG15" s="188"/>
      <c r="VIH15" s="188"/>
      <c r="VII15" s="188"/>
      <c r="VIJ15" s="188"/>
      <c r="VIK15" s="188"/>
      <c r="VIL15" s="188"/>
      <c r="VIM15" s="188"/>
      <c r="VIN15" s="188"/>
      <c r="VIO15" s="188"/>
      <c r="VIP15" s="188"/>
      <c r="VIQ15" s="188"/>
      <c r="VIR15" s="188"/>
      <c r="VIS15" s="188"/>
      <c r="VIT15" s="188"/>
      <c r="VIU15" s="188"/>
      <c r="VIV15" s="188"/>
      <c r="VIW15" s="188"/>
      <c r="VIX15" s="188"/>
      <c r="VIY15" s="188"/>
      <c r="VIZ15" s="188"/>
      <c r="VJA15" s="188"/>
      <c r="VJB15" s="188"/>
      <c r="VJC15" s="188"/>
      <c r="VJD15" s="188"/>
      <c r="VJE15" s="188"/>
      <c r="VJF15" s="188"/>
      <c r="VJG15" s="188"/>
      <c r="VJH15" s="188"/>
      <c r="VJI15" s="188"/>
      <c r="VJJ15" s="188"/>
      <c r="VJK15" s="188"/>
      <c r="VJL15" s="188"/>
      <c r="VJM15" s="188"/>
      <c r="VJN15" s="188"/>
      <c r="VJO15" s="188"/>
      <c r="VJP15" s="188"/>
      <c r="VJQ15" s="188"/>
      <c r="VJR15" s="188"/>
      <c r="VJS15" s="188"/>
      <c r="VJT15" s="188"/>
      <c r="VJU15" s="188"/>
      <c r="VJV15" s="188"/>
      <c r="VJW15" s="188"/>
      <c r="VJX15" s="188"/>
      <c r="VJY15" s="188"/>
      <c r="VJZ15" s="188"/>
      <c r="VKA15" s="188"/>
      <c r="VKB15" s="188"/>
      <c r="VKC15" s="188"/>
      <c r="VKD15" s="188"/>
      <c r="VKE15" s="188"/>
      <c r="VKF15" s="188"/>
      <c r="VKG15" s="188"/>
      <c r="VKH15" s="188"/>
      <c r="VKI15" s="188"/>
      <c r="VKJ15" s="188"/>
      <c r="VKK15" s="188"/>
      <c r="VKL15" s="188"/>
      <c r="VKM15" s="188"/>
      <c r="VKN15" s="188"/>
      <c r="VKO15" s="188"/>
      <c r="VKP15" s="188"/>
      <c r="VKQ15" s="188"/>
      <c r="VKR15" s="188"/>
      <c r="VKS15" s="188"/>
      <c r="VKT15" s="188"/>
      <c r="VKU15" s="188"/>
      <c r="VKV15" s="188"/>
      <c r="VKW15" s="188"/>
      <c r="VKX15" s="188"/>
      <c r="VKY15" s="188"/>
      <c r="VKZ15" s="188"/>
      <c r="VLA15" s="188"/>
      <c r="VLB15" s="188"/>
      <c r="VLC15" s="188"/>
      <c r="VLD15" s="188"/>
      <c r="VLE15" s="188"/>
      <c r="VLF15" s="188"/>
      <c r="VLG15" s="188"/>
      <c r="VLH15" s="188"/>
      <c r="VLI15" s="188"/>
      <c r="VLJ15" s="188"/>
      <c r="VLK15" s="188"/>
      <c r="VLL15" s="188"/>
      <c r="VLM15" s="188"/>
      <c r="VLN15" s="188"/>
      <c r="VLO15" s="188"/>
      <c r="VLP15" s="188"/>
      <c r="VLQ15" s="188"/>
      <c r="VLR15" s="188"/>
      <c r="VLS15" s="188"/>
      <c r="VLT15" s="188"/>
      <c r="VLU15" s="188"/>
      <c r="VLV15" s="188"/>
      <c r="VLW15" s="188"/>
      <c r="VLX15" s="188"/>
      <c r="VLY15" s="188"/>
      <c r="VLZ15" s="188"/>
      <c r="VMA15" s="188"/>
      <c r="VMB15" s="188"/>
      <c r="VMC15" s="188"/>
      <c r="VMD15" s="188"/>
      <c r="VME15" s="188"/>
      <c r="VMF15" s="188"/>
      <c r="VMG15" s="188"/>
      <c r="VMH15" s="188"/>
      <c r="VMI15" s="188"/>
      <c r="VMJ15" s="188"/>
      <c r="VMK15" s="188"/>
      <c r="VML15" s="188"/>
      <c r="VMM15" s="188"/>
      <c r="VMN15" s="188"/>
      <c r="VMO15" s="188"/>
      <c r="VMP15" s="188"/>
      <c r="VMQ15" s="188"/>
      <c r="VMR15" s="188"/>
      <c r="VMS15" s="188"/>
      <c r="VMT15" s="188"/>
      <c r="VMU15" s="188"/>
      <c r="VMV15" s="188"/>
      <c r="VMW15" s="188"/>
      <c r="VMX15" s="188"/>
      <c r="VMY15" s="188"/>
      <c r="VMZ15" s="188"/>
      <c r="VNA15" s="188"/>
      <c r="VNB15" s="188"/>
      <c r="VNC15" s="188"/>
      <c r="VND15" s="188"/>
      <c r="VNE15" s="188"/>
      <c r="VNF15" s="188"/>
      <c r="VNG15" s="188"/>
      <c r="VNH15" s="188"/>
      <c r="VNI15" s="188"/>
      <c r="VNJ15" s="188"/>
      <c r="VNK15" s="188"/>
      <c r="VNL15" s="188"/>
      <c r="VNM15" s="188"/>
      <c r="VNN15" s="188"/>
      <c r="VNO15" s="188"/>
      <c r="VNP15" s="188"/>
      <c r="VNQ15" s="188"/>
      <c r="VNR15" s="188"/>
      <c r="VNS15" s="188"/>
      <c r="VNT15" s="188"/>
      <c r="VNU15" s="188"/>
      <c r="VNV15" s="188"/>
      <c r="VNW15" s="188"/>
      <c r="VNX15" s="188"/>
      <c r="VNY15" s="188"/>
      <c r="VNZ15" s="188"/>
      <c r="VOA15" s="188"/>
      <c r="VOB15" s="188"/>
      <c r="VOC15" s="188"/>
      <c r="VOD15" s="188"/>
      <c r="VOE15" s="188"/>
      <c r="VOF15" s="188"/>
      <c r="VOG15" s="188"/>
      <c r="VOH15" s="188"/>
      <c r="VOI15" s="188"/>
      <c r="VOJ15" s="188"/>
      <c r="VOK15" s="188"/>
      <c r="VOL15" s="188"/>
      <c r="VOM15" s="188"/>
      <c r="VON15" s="188"/>
      <c r="VOO15" s="188"/>
      <c r="VOP15" s="188"/>
      <c r="VOQ15" s="188"/>
      <c r="VOR15" s="188"/>
      <c r="VOS15" s="188"/>
      <c r="VOT15" s="188"/>
      <c r="VOU15" s="188"/>
      <c r="VOV15" s="188"/>
      <c r="VOW15" s="188"/>
      <c r="VOX15" s="188"/>
      <c r="VOY15" s="188"/>
      <c r="VOZ15" s="188"/>
      <c r="VPA15" s="188"/>
      <c r="VPB15" s="188"/>
      <c r="VPC15" s="188"/>
      <c r="VPD15" s="188"/>
      <c r="VPE15" s="188"/>
      <c r="VPF15" s="188"/>
      <c r="VPG15" s="188"/>
      <c r="VPH15" s="188"/>
      <c r="VPI15" s="188"/>
      <c r="VPJ15" s="188"/>
      <c r="VPK15" s="188"/>
      <c r="VPL15" s="188"/>
      <c r="VPM15" s="188"/>
      <c r="VPN15" s="188"/>
      <c r="VPO15" s="188"/>
      <c r="VPP15" s="188"/>
      <c r="VPQ15" s="188"/>
      <c r="VPR15" s="188"/>
      <c r="VPS15" s="188"/>
      <c r="VPT15" s="188"/>
      <c r="VPU15" s="188"/>
      <c r="VPV15" s="188"/>
      <c r="VPW15" s="188"/>
      <c r="VPX15" s="188"/>
      <c r="VPY15" s="188"/>
      <c r="VPZ15" s="188"/>
      <c r="VQA15" s="188"/>
      <c r="VQB15" s="188"/>
      <c r="VQC15" s="188"/>
      <c r="VQD15" s="188"/>
      <c r="VQE15" s="188"/>
      <c r="VQF15" s="188"/>
      <c r="VQG15" s="188"/>
      <c r="VQH15" s="188"/>
      <c r="VQI15" s="188"/>
      <c r="VQJ15" s="188"/>
      <c r="VQK15" s="188"/>
      <c r="VQL15" s="188"/>
      <c r="VQM15" s="188"/>
      <c r="VQN15" s="188"/>
      <c r="VQO15" s="188"/>
      <c r="VQP15" s="188"/>
      <c r="VQQ15" s="188"/>
      <c r="VQR15" s="188"/>
      <c r="VQS15" s="188"/>
      <c r="VQT15" s="188"/>
      <c r="VQU15" s="188"/>
      <c r="VQV15" s="188"/>
      <c r="VQW15" s="188"/>
      <c r="VQX15" s="188"/>
      <c r="VQY15" s="188"/>
      <c r="VQZ15" s="188"/>
      <c r="VRA15" s="188"/>
      <c r="VRB15" s="188"/>
      <c r="VRC15" s="188"/>
      <c r="VRD15" s="188"/>
      <c r="VRE15" s="188"/>
      <c r="VRF15" s="188"/>
      <c r="VRG15" s="188"/>
      <c r="VRH15" s="188"/>
      <c r="VRI15" s="188"/>
      <c r="VRJ15" s="188"/>
      <c r="VRK15" s="188"/>
      <c r="VRL15" s="188"/>
      <c r="VRM15" s="188"/>
      <c r="VRN15" s="188"/>
      <c r="VRO15" s="188"/>
      <c r="VRP15" s="188"/>
      <c r="VRQ15" s="188"/>
      <c r="VRR15" s="188"/>
      <c r="VRS15" s="188"/>
      <c r="VRT15" s="188"/>
      <c r="VRU15" s="188"/>
      <c r="VRV15" s="188"/>
      <c r="VRW15" s="188"/>
      <c r="VRX15" s="188"/>
      <c r="VRY15" s="188"/>
      <c r="VRZ15" s="188"/>
      <c r="VSA15" s="188"/>
      <c r="VSB15" s="188"/>
      <c r="VSC15" s="188"/>
      <c r="VSD15" s="188"/>
      <c r="VSE15" s="188"/>
      <c r="VSF15" s="188"/>
      <c r="VSG15" s="188"/>
      <c r="VSH15" s="188"/>
      <c r="VSI15" s="188"/>
      <c r="VSJ15" s="188"/>
      <c r="VSK15" s="188"/>
      <c r="VSL15" s="188"/>
      <c r="VSM15" s="188"/>
      <c r="VSN15" s="188"/>
      <c r="VSO15" s="188"/>
      <c r="VSP15" s="188"/>
      <c r="VSQ15" s="188"/>
      <c r="VSR15" s="188"/>
      <c r="VSS15" s="188"/>
      <c r="VST15" s="188"/>
      <c r="VSU15" s="188"/>
      <c r="VSV15" s="188"/>
      <c r="VSW15" s="188"/>
      <c r="VSX15" s="188"/>
      <c r="VSY15" s="188"/>
      <c r="VSZ15" s="188"/>
      <c r="VTA15" s="188"/>
      <c r="VTB15" s="188"/>
      <c r="VTC15" s="188"/>
      <c r="VTD15" s="188"/>
      <c r="VTE15" s="188"/>
      <c r="VTF15" s="188"/>
      <c r="VTG15" s="188"/>
      <c r="VTH15" s="188"/>
      <c r="VTI15" s="188"/>
      <c r="VTJ15" s="188"/>
      <c r="VTK15" s="188"/>
      <c r="VTL15" s="188"/>
      <c r="VTM15" s="188"/>
      <c r="VTN15" s="188"/>
      <c r="VTO15" s="188"/>
      <c r="VTP15" s="188"/>
      <c r="VTQ15" s="188"/>
      <c r="VTR15" s="188"/>
      <c r="VTS15" s="188"/>
      <c r="VTT15" s="188"/>
      <c r="VTU15" s="188"/>
      <c r="VTV15" s="188"/>
      <c r="VTW15" s="188"/>
      <c r="VTX15" s="188"/>
      <c r="VTY15" s="188"/>
      <c r="VTZ15" s="188"/>
      <c r="VUA15" s="188"/>
      <c r="VUB15" s="188"/>
      <c r="VUC15" s="188"/>
      <c r="VUD15" s="188"/>
      <c r="VUE15" s="188"/>
      <c r="VUF15" s="188"/>
      <c r="VUG15" s="188"/>
      <c r="VUH15" s="188"/>
      <c r="VUI15" s="188"/>
      <c r="VUJ15" s="188"/>
      <c r="VUK15" s="188"/>
      <c r="VUL15" s="188"/>
      <c r="VUM15" s="188"/>
      <c r="VUN15" s="188"/>
      <c r="VUO15" s="188"/>
      <c r="VUP15" s="188"/>
      <c r="VUQ15" s="188"/>
      <c r="VUR15" s="188"/>
      <c r="VUS15" s="188"/>
      <c r="VUT15" s="188"/>
      <c r="VUU15" s="188"/>
      <c r="VUV15" s="188"/>
      <c r="VUW15" s="188"/>
      <c r="VUX15" s="188"/>
      <c r="VUY15" s="188"/>
      <c r="VUZ15" s="188"/>
      <c r="VVA15" s="188"/>
      <c r="VVB15" s="188"/>
      <c r="VVC15" s="188"/>
      <c r="VVD15" s="188"/>
      <c r="VVE15" s="188"/>
      <c r="VVF15" s="188"/>
      <c r="VVG15" s="188"/>
      <c r="VVH15" s="188"/>
      <c r="VVI15" s="188"/>
      <c r="VVJ15" s="188"/>
      <c r="VVK15" s="188"/>
      <c r="VVL15" s="188"/>
      <c r="VVM15" s="188"/>
      <c r="VVN15" s="188"/>
      <c r="VVO15" s="188"/>
      <c r="VVP15" s="188"/>
      <c r="VVQ15" s="188"/>
      <c r="VVR15" s="188"/>
      <c r="VVS15" s="188"/>
      <c r="VVT15" s="188"/>
      <c r="VVU15" s="188"/>
      <c r="VVV15" s="188"/>
      <c r="VVW15" s="188"/>
      <c r="VVX15" s="188"/>
      <c r="VVY15" s="188"/>
      <c r="VVZ15" s="188"/>
      <c r="VWA15" s="188"/>
      <c r="VWB15" s="188"/>
      <c r="VWC15" s="188"/>
      <c r="VWD15" s="188"/>
      <c r="VWE15" s="188"/>
      <c r="VWF15" s="188"/>
      <c r="VWG15" s="188"/>
      <c r="VWH15" s="188"/>
      <c r="VWI15" s="188"/>
      <c r="VWJ15" s="188"/>
      <c r="VWK15" s="188"/>
      <c r="VWL15" s="188"/>
      <c r="VWM15" s="188"/>
      <c r="VWN15" s="188"/>
      <c r="VWO15" s="188"/>
      <c r="VWP15" s="188"/>
      <c r="VWQ15" s="188"/>
      <c r="VWR15" s="188"/>
      <c r="VWS15" s="188"/>
      <c r="VWT15" s="188"/>
      <c r="VWU15" s="188"/>
      <c r="VWV15" s="188"/>
      <c r="VWW15" s="188"/>
      <c r="VWX15" s="188"/>
      <c r="VWY15" s="188"/>
      <c r="VWZ15" s="188"/>
      <c r="VXA15" s="188"/>
      <c r="VXB15" s="188"/>
      <c r="VXC15" s="188"/>
      <c r="VXD15" s="188"/>
      <c r="VXE15" s="188"/>
      <c r="VXF15" s="188"/>
      <c r="VXG15" s="188"/>
      <c r="VXH15" s="188"/>
      <c r="VXI15" s="188"/>
      <c r="VXJ15" s="188"/>
      <c r="VXK15" s="188"/>
      <c r="VXL15" s="188"/>
      <c r="VXM15" s="188"/>
      <c r="VXN15" s="188"/>
      <c r="VXO15" s="188"/>
      <c r="VXP15" s="188"/>
      <c r="VXQ15" s="188"/>
      <c r="VXR15" s="188"/>
      <c r="VXS15" s="188"/>
      <c r="VXT15" s="188"/>
      <c r="VXU15" s="188"/>
      <c r="VXV15" s="188"/>
      <c r="VXW15" s="188"/>
      <c r="VXX15" s="188"/>
      <c r="VXY15" s="188"/>
      <c r="VXZ15" s="188"/>
      <c r="VYA15" s="188"/>
      <c r="VYB15" s="188"/>
      <c r="VYC15" s="188"/>
      <c r="VYD15" s="188"/>
      <c r="VYE15" s="188"/>
      <c r="VYF15" s="188"/>
      <c r="VYG15" s="188"/>
      <c r="VYH15" s="188"/>
      <c r="VYI15" s="188"/>
      <c r="VYJ15" s="188"/>
      <c r="VYK15" s="188"/>
      <c r="VYL15" s="188"/>
      <c r="VYM15" s="188"/>
      <c r="VYN15" s="188"/>
      <c r="VYO15" s="188"/>
      <c r="VYP15" s="188"/>
      <c r="VYQ15" s="188"/>
      <c r="VYR15" s="188"/>
      <c r="VYS15" s="188"/>
      <c r="VYT15" s="188"/>
      <c r="VYU15" s="188"/>
      <c r="VYV15" s="188"/>
      <c r="VYW15" s="188"/>
      <c r="VYX15" s="188"/>
      <c r="VYY15" s="188"/>
      <c r="VYZ15" s="188"/>
      <c r="VZA15" s="188"/>
      <c r="VZB15" s="188"/>
      <c r="VZC15" s="188"/>
      <c r="VZD15" s="188"/>
      <c r="VZE15" s="188"/>
      <c r="VZF15" s="188"/>
      <c r="VZG15" s="188"/>
      <c r="VZH15" s="188"/>
      <c r="VZI15" s="188"/>
      <c r="VZJ15" s="188"/>
      <c r="VZK15" s="188"/>
      <c r="VZL15" s="188"/>
      <c r="VZM15" s="188"/>
      <c r="VZN15" s="188"/>
      <c r="VZO15" s="188"/>
      <c r="VZP15" s="188"/>
      <c r="VZQ15" s="188"/>
      <c r="VZR15" s="188"/>
      <c r="VZS15" s="188"/>
      <c r="VZT15" s="188"/>
      <c r="VZU15" s="188"/>
      <c r="VZV15" s="188"/>
      <c r="VZW15" s="188"/>
      <c r="VZX15" s="188"/>
      <c r="VZY15" s="188"/>
      <c r="VZZ15" s="188"/>
      <c r="WAA15" s="188"/>
      <c r="WAB15" s="188"/>
      <c r="WAC15" s="188"/>
      <c r="WAD15" s="188"/>
      <c r="WAE15" s="188"/>
      <c r="WAF15" s="188"/>
      <c r="WAG15" s="188"/>
      <c r="WAH15" s="188"/>
      <c r="WAI15" s="188"/>
      <c r="WAJ15" s="188"/>
      <c r="WAK15" s="188"/>
      <c r="WAL15" s="188"/>
      <c r="WAM15" s="188"/>
      <c r="WAN15" s="188"/>
      <c r="WAO15" s="188"/>
      <c r="WAP15" s="188"/>
      <c r="WAQ15" s="188"/>
      <c r="WAR15" s="188"/>
      <c r="WAS15" s="188"/>
      <c r="WAT15" s="188"/>
      <c r="WAU15" s="188"/>
      <c r="WAV15" s="188"/>
      <c r="WAW15" s="188"/>
      <c r="WAX15" s="188"/>
      <c r="WAY15" s="188"/>
      <c r="WAZ15" s="188"/>
      <c r="WBA15" s="188"/>
      <c r="WBB15" s="188"/>
      <c r="WBC15" s="188"/>
      <c r="WBD15" s="188"/>
      <c r="WBE15" s="188"/>
      <c r="WBF15" s="188"/>
      <c r="WBG15" s="188"/>
      <c r="WBH15" s="188"/>
      <c r="WBI15" s="188"/>
      <c r="WBJ15" s="188"/>
      <c r="WBK15" s="188"/>
      <c r="WBL15" s="188"/>
      <c r="WBM15" s="188"/>
      <c r="WBN15" s="188"/>
      <c r="WBO15" s="188"/>
      <c r="WBP15" s="188"/>
      <c r="WBQ15" s="188"/>
      <c r="WBR15" s="188"/>
      <c r="WBS15" s="188"/>
      <c r="WBT15" s="188"/>
      <c r="WBU15" s="188"/>
      <c r="WBV15" s="188"/>
      <c r="WBW15" s="188"/>
      <c r="WBX15" s="188"/>
      <c r="WBY15" s="188"/>
      <c r="WBZ15" s="188"/>
      <c r="WCA15" s="188"/>
      <c r="WCB15" s="188"/>
      <c r="WCC15" s="188"/>
      <c r="WCD15" s="188"/>
      <c r="WCE15" s="188"/>
      <c r="WCF15" s="188"/>
      <c r="WCG15" s="188"/>
      <c r="WCH15" s="188"/>
      <c r="WCI15" s="188"/>
      <c r="WCJ15" s="188"/>
      <c r="WCK15" s="188"/>
      <c r="WCL15" s="188"/>
      <c r="WCM15" s="188"/>
      <c r="WCN15" s="188"/>
      <c r="WCO15" s="188"/>
      <c r="WCP15" s="188"/>
      <c r="WCQ15" s="188"/>
      <c r="WCR15" s="188"/>
      <c r="WCS15" s="188"/>
      <c r="WCT15" s="188"/>
      <c r="WCU15" s="188"/>
      <c r="WCV15" s="188"/>
      <c r="WCW15" s="188"/>
      <c r="WCX15" s="188"/>
      <c r="WCY15" s="188"/>
      <c r="WCZ15" s="188"/>
      <c r="WDA15" s="188"/>
      <c r="WDB15" s="188"/>
      <c r="WDC15" s="188"/>
      <c r="WDD15" s="188"/>
      <c r="WDE15" s="188"/>
      <c r="WDF15" s="188"/>
      <c r="WDG15" s="188"/>
      <c r="WDH15" s="188"/>
      <c r="WDI15" s="188"/>
      <c r="WDJ15" s="188"/>
      <c r="WDK15" s="188"/>
      <c r="WDL15" s="188"/>
      <c r="WDM15" s="188"/>
      <c r="WDN15" s="188"/>
      <c r="WDO15" s="188"/>
      <c r="WDP15" s="188"/>
      <c r="WDQ15" s="188"/>
      <c r="WDR15" s="188"/>
      <c r="WDS15" s="188"/>
      <c r="WDT15" s="188"/>
      <c r="WDU15" s="188"/>
      <c r="WDV15" s="188"/>
      <c r="WDW15" s="188"/>
      <c r="WDX15" s="188"/>
      <c r="WDY15" s="188"/>
      <c r="WDZ15" s="188"/>
      <c r="WEA15" s="188"/>
      <c r="WEB15" s="188"/>
      <c r="WEC15" s="188"/>
      <c r="WED15" s="188"/>
      <c r="WEE15" s="188"/>
      <c r="WEF15" s="188"/>
      <c r="WEG15" s="188"/>
      <c r="WEH15" s="188"/>
      <c r="WEI15" s="188"/>
      <c r="WEJ15" s="188"/>
      <c r="WEK15" s="188"/>
      <c r="WEL15" s="188"/>
      <c r="WEM15" s="188"/>
      <c r="WEN15" s="188"/>
      <c r="WEO15" s="188"/>
      <c r="WEP15" s="188"/>
      <c r="WEQ15" s="188"/>
      <c r="WER15" s="188"/>
      <c r="WES15" s="188"/>
      <c r="WET15" s="188"/>
      <c r="WEU15" s="188"/>
      <c r="WEV15" s="188"/>
      <c r="WEW15" s="188"/>
      <c r="WEX15" s="188"/>
      <c r="WEY15" s="188"/>
      <c r="WEZ15" s="188"/>
      <c r="WFA15" s="188"/>
      <c r="WFB15" s="188"/>
      <c r="WFC15" s="188"/>
      <c r="WFD15" s="188"/>
      <c r="WFE15" s="188"/>
      <c r="WFF15" s="188"/>
      <c r="WFG15" s="188"/>
      <c r="WFH15" s="188"/>
      <c r="WFI15" s="188"/>
      <c r="WFJ15" s="188"/>
      <c r="WFK15" s="188"/>
      <c r="WFL15" s="188"/>
      <c r="WFM15" s="188"/>
      <c r="WFN15" s="188"/>
      <c r="WFO15" s="188"/>
      <c r="WFP15" s="188"/>
      <c r="WFQ15" s="188"/>
      <c r="WFR15" s="188"/>
      <c r="WFS15" s="188"/>
      <c r="WFT15" s="188"/>
      <c r="WFU15" s="188"/>
      <c r="WFV15" s="188"/>
      <c r="WFW15" s="188"/>
      <c r="WFX15" s="188"/>
      <c r="WFY15" s="188"/>
      <c r="WFZ15" s="188"/>
      <c r="WGA15" s="188"/>
      <c r="WGB15" s="188"/>
      <c r="WGC15" s="188"/>
      <c r="WGD15" s="188"/>
      <c r="WGE15" s="188"/>
      <c r="WGF15" s="188"/>
      <c r="WGG15" s="188"/>
      <c r="WGH15" s="188"/>
      <c r="WGI15" s="188"/>
      <c r="WGJ15" s="188"/>
      <c r="WGK15" s="188"/>
      <c r="WGL15" s="188"/>
      <c r="WGM15" s="188"/>
      <c r="WGN15" s="188"/>
      <c r="WGO15" s="188"/>
      <c r="WGP15" s="188"/>
      <c r="WGQ15" s="188"/>
      <c r="WGR15" s="188"/>
      <c r="WGS15" s="188"/>
      <c r="WGT15" s="188"/>
      <c r="WGU15" s="188"/>
      <c r="WGV15" s="188"/>
      <c r="WGW15" s="188"/>
      <c r="WGX15" s="188"/>
      <c r="WGY15" s="188"/>
      <c r="WGZ15" s="188"/>
      <c r="WHA15" s="188"/>
      <c r="WHB15" s="188"/>
      <c r="WHC15" s="188"/>
      <c r="WHD15" s="188"/>
      <c r="WHE15" s="188"/>
      <c r="WHF15" s="188"/>
      <c r="WHG15" s="188"/>
      <c r="WHH15" s="188"/>
      <c r="WHI15" s="188"/>
      <c r="WHJ15" s="188"/>
      <c r="WHK15" s="188"/>
      <c r="WHL15" s="188"/>
      <c r="WHM15" s="188"/>
      <c r="WHN15" s="188"/>
      <c r="WHO15" s="188"/>
      <c r="WHP15" s="188"/>
      <c r="WHQ15" s="188"/>
      <c r="WHR15" s="188"/>
      <c r="WHS15" s="188"/>
      <c r="WHT15" s="188"/>
      <c r="WHU15" s="188"/>
      <c r="WHV15" s="188"/>
      <c r="WHW15" s="188"/>
      <c r="WHX15" s="188"/>
      <c r="WHY15" s="188"/>
      <c r="WHZ15" s="188"/>
      <c r="WIA15" s="188"/>
      <c r="WIB15" s="188"/>
      <c r="WIC15" s="188"/>
      <c r="WID15" s="188"/>
      <c r="WIE15" s="188"/>
      <c r="WIF15" s="188"/>
      <c r="WIG15" s="188"/>
      <c r="WIH15" s="188"/>
      <c r="WII15" s="188"/>
      <c r="WIJ15" s="188"/>
      <c r="WIK15" s="188"/>
      <c r="WIL15" s="188"/>
      <c r="WIM15" s="188"/>
      <c r="WIN15" s="188"/>
      <c r="WIO15" s="188"/>
      <c r="WIP15" s="188"/>
      <c r="WIQ15" s="188"/>
      <c r="WIR15" s="188"/>
      <c r="WIS15" s="188"/>
      <c r="WIT15" s="188"/>
      <c r="WIU15" s="188"/>
      <c r="WIV15" s="188"/>
      <c r="WIW15" s="188"/>
      <c r="WIX15" s="188"/>
      <c r="WIY15" s="188"/>
      <c r="WIZ15" s="188"/>
      <c r="WJA15" s="188"/>
      <c r="WJB15" s="188"/>
      <c r="WJC15" s="188"/>
      <c r="WJD15" s="188"/>
      <c r="WJE15" s="188"/>
      <c r="WJF15" s="188"/>
      <c r="WJG15" s="188"/>
      <c r="WJH15" s="188"/>
      <c r="WJI15" s="188"/>
      <c r="WJJ15" s="188"/>
      <c r="WJK15" s="188"/>
      <c r="WJL15" s="188"/>
      <c r="WJM15" s="188"/>
      <c r="WJN15" s="188"/>
      <c r="WJO15" s="188"/>
      <c r="WJP15" s="188"/>
      <c r="WJQ15" s="188"/>
      <c r="WJR15" s="188"/>
      <c r="WJS15" s="188"/>
      <c r="WJT15" s="188"/>
      <c r="WJU15" s="188"/>
      <c r="WJV15" s="188"/>
      <c r="WJW15" s="188"/>
      <c r="WJX15" s="188"/>
      <c r="WJY15" s="188"/>
      <c r="WJZ15" s="188"/>
      <c r="WKA15" s="188"/>
      <c r="WKB15" s="188"/>
      <c r="WKC15" s="188"/>
      <c r="WKD15" s="188"/>
      <c r="WKE15" s="188"/>
      <c r="WKF15" s="188"/>
      <c r="WKG15" s="188"/>
      <c r="WKH15" s="188"/>
      <c r="WKI15" s="188"/>
      <c r="WKJ15" s="188"/>
      <c r="WKK15" s="188"/>
      <c r="WKL15" s="188"/>
      <c r="WKM15" s="188"/>
      <c r="WKN15" s="188"/>
      <c r="WKO15" s="188"/>
      <c r="WKP15" s="188"/>
      <c r="WKQ15" s="188"/>
      <c r="WKR15" s="188"/>
      <c r="WKS15" s="188"/>
      <c r="WKT15" s="188"/>
      <c r="WKU15" s="188"/>
      <c r="WKV15" s="188"/>
      <c r="WKW15" s="188"/>
      <c r="WKX15" s="188"/>
      <c r="WKY15" s="188"/>
      <c r="WKZ15" s="188"/>
      <c r="WLA15" s="188"/>
      <c r="WLB15" s="188"/>
      <c r="WLC15" s="188"/>
      <c r="WLD15" s="188"/>
      <c r="WLE15" s="188"/>
      <c r="WLF15" s="188"/>
      <c r="WLG15" s="188"/>
      <c r="WLH15" s="188"/>
      <c r="WLI15" s="188"/>
      <c r="WLJ15" s="188"/>
      <c r="WLK15" s="188"/>
      <c r="WLL15" s="188"/>
      <c r="WLM15" s="188"/>
      <c r="WLN15" s="188"/>
      <c r="WLO15" s="188"/>
      <c r="WLP15" s="188"/>
      <c r="WLQ15" s="188"/>
      <c r="WLR15" s="188"/>
      <c r="WLS15" s="188"/>
      <c r="WLT15" s="188"/>
      <c r="WLU15" s="188"/>
      <c r="WLV15" s="188"/>
      <c r="WLW15" s="188"/>
      <c r="WLX15" s="188"/>
      <c r="WLY15" s="188"/>
      <c r="WLZ15" s="188"/>
      <c r="WMA15" s="188"/>
      <c r="WMB15" s="188"/>
      <c r="WMC15" s="188"/>
      <c r="WMD15" s="188"/>
      <c r="WME15" s="188"/>
      <c r="WMF15" s="188"/>
      <c r="WMG15" s="188"/>
      <c r="WMH15" s="188"/>
      <c r="WMI15" s="188"/>
      <c r="WMJ15" s="188"/>
      <c r="WMK15" s="188"/>
      <c r="WML15" s="188"/>
      <c r="WMM15" s="188"/>
      <c r="WMN15" s="188"/>
      <c r="WMO15" s="188"/>
      <c r="WMP15" s="188"/>
      <c r="WMQ15" s="188"/>
      <c r="WMR15" s="188"/>
      <c r="WMS15" s="188"/>
      <c r="WMT15" s="188"/>
      <c r="WMU15" s="188"/>
      <c r="WMV15" s="188"/>
      <c r="WMW15" s="188"/>
      <c r="WMX15" s="188"/>
      <c r="WMY15" s="188"/>
      <c r="WMZ15" s="188"/>
      <c r="WNA15" s="188"/>
      <c r="WNB15" s="188"/>
      <c r="WNC15" s="188"/>
      <c r="WND15" s="188"/>
      <c r="WNE15" s="188"/>
      <c r="WNF15" s="188"/>
      <c r="WNG15" s="188"/>
      <c r="WNH15" s="188"/>
      <c r="WNI15" s="188"/>
      <c r="WNJ15" s="188"/>
      <c r="WNK15" s="188"/>
      <c r="WNL15" s="188"/>
      <c r="WNM15" s="188"/>
      <c r="WNN15" s="188"/>
      <c r="WNO15" s="188"/>
      <c r="WNP15" s="188"/>
      <c r="WNQ15" s="188"/>
      <c r="WNR15" s="188"/>
      <c r="WNS15" s="188"/>
      <c r="WNT15" s="188"/>
      <c r="WNU15" s="188"/>
      <c r="WNV15" s="188"/>
      <c r="WNW15" s="188"/>
      <c r="WNX15" s="188"/>
      <c r="WNY15" s="188"/>
      <c r="WNZ15" s="188"/>
      <c r="WOA15" s="188"/>
      <c r="WOB15" s="188"/>
      <c r="WOC15" s="188"/>
      <c r="WOD15" s="188"/>
      <c r="WOE15" s="188"/>
      <c r="WOF15" s="188"/>
      <c r="WOG15" s="188"/>
      <c r="WOH15" s="188"/>
      <c r="WOI15" s="188"/>
      <c r="WOJ15" s="188"/>
      <c r="WOK15" s="188"/>
      <c r="WOL15" s="188"/>
      <c r="WOM15" s="188"/>
      <c r="WON15" s="188"/>
      <c r="WOO15" s="188"/>
      <c r="WOP15" s="188"/>
      <c r="WOQ15" s="188"/>
      <c r="WOR15" s="188"/>
      <c r="WOS15" s="188"/>
      <c r="WOT15" s="188"/>
      <c r="WOU15" s="188"/>
      <c r="WOV15" s="188"/>
      <c r="WOW15" s="188"/>
      <c r="WOX15" s="188"/>
      <c r="WOY15" s="188"/>
      <c r="WOZ15" s="188"/>
      <c r="WPA15" s="188"/>
      <c r="WPB15" s="188"/>
      <c r="WPC15" s="188"/>
      <c r="WPD15" s="188"/>
      <c r="WPE15" s="188"/>
      <c r="WPF15" s="188"/>
      <c r="WPG15" s="188"/>
      <c r="WPH15" s="188"/>
      <c r="WPI15" s="188"/>
      <c r="WPJ15" s="188"/>
      <c r="WPK15" s="188"/>
      <c r="WPL15" s="188"/>
      <c r="WPM15" s="188"/>
      <c r="WPN15" s="188"/>
      <c r="WPO15" s="188"/>
      <c r="WPP15" s="188"/>
      <c r="WPQ15" s="188"/>
      <c r="WPR15" s="188"/>
      <c r="WPS15" s="188"/>
      <c r="WPT15" s="188"/>
      <c r="WPU15" s="188"/>
      <c r="WPV15" s="188"/>
      <c r="WPW15" s="188"/>
      <c r="WPX15" s="188"/>
      <c r="WPY15" s="188"/>
      <c r="WPZ15" s="188"/>
      <c r="WQA15" s="188"/>
      <c r="WQB15" s="188"/>
      <c r="WQC15" s="188"/>
      <c r="WQD15" s="188"/>
      <c r="WQE15" s="188"/>
      <c r="WQF15" s="188"/>
      <c r="WQG15" s="188"/>
      <c r="WQH15" s="188"/>
      <c r="WQI15" s="188"/>
      <c r="WQJ15" s="188"/>
      <c r="WQK15" s="188"/>
      <c r="WQL15" s="188"/>
      <c r="WQM15" s="188"/>
      <c r="WQN15" s="188"/>
      <c r="WQO15" s="188"/>
      <c r="WQP15" s="188"/>
      <c r="WQQ15" s="188"/>
      <c r="WQR15" s="188"/>
      <c r="WQS15" s="188"/>
      <c r="WQT15" s="188"/>
      <c r="WQU15" s="188"/>
      <c r="WQV15" s="188"/>
      <c r="WQW15" s="188"/>
      <c r="WQX15" s="188"/>
      <c r="WQY15" s="188"/>
      <c r="WQZ15" s="188"/>
      <c r="WRA15" s="188"/>
      <c r="WRB15" s="188"/>
      <c r="WRC15" s="188"/>
      <c r="WRD15" s="188"/>
      <c r="WRE15" s="188"/>
      <c r="WRF15" s="188"/>
      <c r="WRG15" s="188"/>
      <c r="WRH15" s="188"/>
      <c r="WRI15" s="188"/>
      <c r="WRJ15" s="188"/>
      <c r="WRK15" s="188"/>
      <c r="WRL15" s="188"/>
      <c r="WRM15" s="188"/>
      <c r="WRN15" s="188"/>
      <c r="WRO15" s="188"/>
      <c r="WRP15" s="188"/>
      <c r="WRQ15" s="188"/>
      <c r="WRR15" s="188"/>
      <c r="WRS15" s="188"/>
      <c r="WRT15" s="188"/>
      <c r="WRU15" s="188"/>
      <c r="WRV15" s="188"/>
      <c r="WRW15" s="188"/>
      <c r="WRX15" s="188"/>
      <c r="WRY15" s="188"/>
      <c r="WRZ15" s="188"/>
      <c r="WSA15" s="188"/>
      <c r="WSB15" s="188"/>
      <c r="WSC15" s="188"/>
      <c r="WSD15" s="188"/>
      <c r="WSE15" s="188"/>
      <c r="WSF15" s="188"/>
      <c r="WSG15" s="188"/>
      <c r="WSH15" s="188"/>
      <c r="WSI15" s="188"/>
      <c r="WSJ15" s="188"/>
      <c r="WSK15" s="188"/>
      <c r="WSL15" s="188"/>
      <c r="WSM15" s="188"/>
      <c r="WSN15" s="188"/>
      <c r="WSO15" s="188"/>
      <c r="WSP15" s="188"/>
      <c r="WSQ15" s="188"/>
      <c r="WSR15" s="188"/>
      <c r="WSS15" s="188"/>
      <c r="WST15" s="188"/>
      <c r="WSU15" s="188"/>
      <c r="WSV15" s="188"/>
      <c r="WSW15" s="188"/>
      <c r="WSX15" s="188"/>
      <c r="WSY15" s="188"/>
      <c r="WSZ15" s="188"/>
      <c r="WTA15" s="188"/>
      <c r="WTB15" s="188"/>
      <c r="WTC15" s="188"/>
      <c r="WTD15" s="188"/>
      <c r="WTE15" s="188"/>
      <c r="WTF15" s="188"/>
      <c r="WTG15" s="188"/>
      <c r="WTH15" s="188"/>
      <c r="WTI15" s="188"/>
      <c r="WTJ15" s="188"/>
      <c r="WTK15" s="188"/>
      <c r="WTL15" s="188"/>
      <c r="WTM15" s="188"/>
      <c r="WTN15" s="188"/>
      <c r="WTO15" s="188"/>
      <c r="WTP15" s="188"/>
      <c r="WTQ15" s="188"/>
      <c r="WTR15" s="188"/>
      <c r="WTS15" s="188"/>
      <c r="WTT15" s="188"/>
      <c r="WTU15" s="188"/>
      <c r="WTV15" s="188"/>
      <c r="WTW15" s="188"/>
      <c r="WTX15" s="188"/>
      <c r="WTY15" s="188"/>
      <c r="WTZ15" s="188"/>
      <c r="WUA15" s="188"/>
      <c r="WUB15" s="188"/>
      <c r="WUC15" s="188"/>
      <c r="WUD15" s="188"/>
      <c r="WUE15" s="188"/>
      <c r="WUF15" s="188"/>
      <c r="WUG15" s="188"/>
      <c r="WUH15" s="188"/>
      <c r="WUI15" s="188"/>
      <c r="WUJ15" s="188"/>
      <c r="WUK15" s="188"/>
      <c r="WUL15" s="188"/>
      <c r="WUM15" s="188"/>
      <c r="WUN15" s="188"/>
      <c r="WUO15" s="188"/>
      <c r="WUP15" s="188"/>
      <c r="WUQ15" s="188"/>
      <c r="WUR15" s="188"/>
      <c r="WUS15" s="188"/>
      <c r="WUT15" s="188"/>
      <c r="WUU15" s="188"/>
      <c r="WUV15" s="188"/>
      <c r="WUW15" s="188"/>
      <c r="WUX15" s="188"/>
      <c r="WUY15" s="188"/>
      <c r="WUZ15" s="188"/>
      <c r="WVA15" s="188"/>
      <c r="WVB15" s="188"/>
      <c r="WVC15" s="188"/>
      <c r="WVD15" s="188"/>
      <c r="WVE15" s="188"/>
      <c r="WVF15" s="188"/>
      <c r="WVG15" s="188"/>
      <c r="WVH15" s="188"/>
      <c r="WVI15" s="188"/>
      <c r="WVJ15" s="188"/>
      <c r="WVK15" s="188"/>
      <c r="WVL15" s="188"/>
      <c r="WVM15" s="188"/>
      <c r="WVN15" s="188"/>
      <c r="WVO15" s="188"/>
      <c r="WVP15" s="188"/>
      <c r="WVQ15" s="188"/>
      <c r="WVR15" s="188"/>
      <c r="WVS15" s="188"/>
      <c r="WVT15" s="188"/>
      <c r="WVU15" s="188"/>
      <c r="WVV15" s="188"/>
      <c r="WVW15" s="188"/>
      <c r="WVX15" s="188"/>
      <c r="WVY15" s="188"/>
      <c r="WVZ15" s="188"/>
      <c r="WWA15" s="188"/>
      <c r="WWB15" s="188"/>
      <c r="WWC15" s="188"/>
      <c r="WWD15" s="188"/>
      <c r="WWE15" s="188"/>
      <c r="WWF15" s="188"/>
      <c r="WWG15" s="188"/>
      <c r="WWH15" s="188"/>
      <c r="WWI15" s="188"/>
      <c r="WWJ15" s="188"/>
      <c r="WWK15" s="188"/>
      <c r="WWL15" s="188"/>
      <c r="WWM15" s="188"/>
      <c r="WWN15" s="188"/>
      <c r="WWO15" s="188"/>
      <c r="WWP15" s="188"/>
      <c r="WWQ15" s="188"/>
      <c r="WWR15" s="188"/>
      <c r="WWS15" s="188"/>
      <c r="WWT15" s="188"/>
      <c r="WWU15" s="188"/>
      <c r="WWV15" s="188"/>
      <c r="WWW15" s="188"/>
      <c r="WWX15" s="188"/>
      <c r="WWY15" s="188"/>
      <c r="WWZ15" s="188"/>
      <c r="WXA15" s="188"/>
      <c r="WXB15" s="188"/>
      <c r="WXC15" s="188"/>
      <c r="WXD15" s="188"/>
      <c r="WXE15" s="188"/>
      <c r="WXF15" s="188"/>
      <c r="WXG15" s="188"/>
      <c r="WXH15" s="188"/>
      <c r="WXI15" s="188"/>
      <c r="WXJ15" s="188"/>
      <c r="WXK15" s="188"/>
      <c r="WXL15" s="188"/>
      <c r="WXM15" s="188"/>
      <c r="WXN15" s="188"/>
      <c r="WXO15" s="188"/>
      <c r="WXP15" s="188"/>
      <c r="WXQ15" s="188"/>
      <c r="WXR15" s="188"/>
      <c r="WXS15" s="188"/>
      <c r="WXT15" s="188"/>
      <c r="WXU15" s="188"/>
      <c r="WXV15" s="188"/>
      <c r="WXW15" s="188"/>
      <c r="WXX15" s="188"/>
      <c r="WXY15" s="188"/>
      <c r="WXZ15" s="188"/>
      <c r="WYA15" s="188"/>
      <c r="WYB15" s="188"/>
      <c r="WYC15" s="188"/>
      <c r="WYD15" s="188"/>
      <c r="WYE15" s="188"/>
      <c r="WYF15" s="188"/>
      <c r="WYG15" s="188"/>
      <c r="WYH15" s="188"/>
      <c r="WYI15" s="188"/>
      <c r="WYJ15" s="188"/>
      <c r="WYK15" s="188"/>
      <c r="WYL15" s="188"/>
      <c r="WYM15" s="188"/>
      <c r="WYN15" s="188"/>
      <c r="WYO15" s="188"/>
      <c r="WYP15" s="188"/>
      <c r="WYQ15" s="188"/>
      <c r="WYR15" s="188"/>
      <c r="WYS15" s="188"/>
      <c r="WYT15" s="188"/>
      <c r="WYU15" s="188"/>
      <c r="WYV15" s="188"/>
      <c r="WYW15" s="188"/>
      <c r="WYX15" s="188"/>
      <c r="WYY15" s="188"/>
      <c r="WYZ15" s="188"/>
      <c r="WZA15" s="188"/>
      <c r="WZB15" s="188"/>
      <c r="WZC15" s="188"/>
      <c r="WZD15" s="188"/>
      <c r="WZE15" s="188"/>
      <c r="WZF15" s="188"/>
      <c r="WZG15" s="188"/>
      <c r="WZH15" s="188"/>
      <c r="WZI15" s="188"/>
      <c r="WZJ15" s="188"/>
      <c r="WZK15" s="188"/>
      <c r="WZL15" s="188"/>
      <c r="WZM15" s="188"/>
      <c r="WZN15" s="188"/>
      <c r="WZO15" s="188"/>
      <c r="WZP15" s="188"/>
      <c r="WZQ15" s="188"/>
      <c r="WZR15" s="188"/>
      <c r="WZS15" s="188"/>
      <c r="WZT15" s="188"/>
      <c r="WZU15" s="188"/>
      <c r="WZV15" s="188"/>
      <c r="WZW15" s="188"/>
      <c r="WZX15" s="188"/>
      <c r="WZY15" s="188"/>
      <c r="WZZ15" s="188"/>
      <c r="XAA15" s="188"/>
      <c r="XAB15" s="188"/>
      <c r="XAC15" s="188"/>
      <c r="XAD15" s="188"/>
      <c r="XAE15" s="188"/>
      <c r="XAF15" s="188"/>
      <c r="XAG15" s="188"/>
      <c r="XAH15" s="188"/>
      <c r="XAI15" s="188"/>
      <c r="XAJ15" s="188"/>
      <c r="XAK15" s="188"/>
      <c r="XAL15" s="188"/>
      <c r="XAM15" s="188"/>
      <c r="XAN15" s="188"/>
      <c r="XAO15" s="188"/>
      <c r="XAP15" s="188"/>
      <c r="XAQ15" s="188"/>
      <c r="XAR15" s="188"/>
      <c r="XAS15" s="188"/>
      <c r="XAT15" s="188"/>
      <c r="XAU15" s="188"/>
      <c r="XAV15" s="188"/>
      <c r="XAW15" s="188"/>
      <c r="XAX15" s="188"/>
      <c r="XAY15" s="188"/>
      <c r="XAZ15" s="188"/>
      <c r="XBA15" s="188"/>
      <c r="XBB15" s="188"/>
      <c r="XBC15" s="188"/>
      <c r="XBD15" s="188"/>
      <c r="XBE15" s="188"/>
      <c r="XBF15" s="188"/>
      <c r="XBG15" s="188"/>
      <c r="XBH15" s="188"/>
      <c r="XBI15" s="188"/>
      <c r="XBJ15" s="188"/>
      <c r="XBK15" s="188"/>
      <c r="XBL15" s="188"/>
      <c r="XBM15" s="188"/>
      <c r="XBN15" s="188"/>
      <c r="XBO15" s="188"/>
      <c r="XBP15" s="188"/>
      <c r="XBQ15" s="188"/>
      <c r="XBR15" s="188"/>
      <c r="XBS15" s="188"/>
      <c r="XBT15" s="188"/>
      <c r="XBU15" s="188"/>
      <c r="XBV15" s="188"/>
      <c r="XBW15" s="188"/>
      <c r="XBX15" s="188"/>
      <c r="XBY15" s="188"/>
      <c r="XBZ15" s="188"/>
      <c r="XCA15" s="188"/>
      <c r="XCB15" s="188"/>
      <c r="XCC15" s="188"/>
      <c r="XCD15" s="188"/>
      <c r="XCE15" s="188"/>
      <c r="XCF15" s="188"/>
      <c r="XCG15" s="188"/>
      <c r="XCH15" s="188"/>
      <c r="XCI15" s="188"/>
      <c r="XCJ15" s="188"/>
      <c r="XCK15" s="188"/>
      <c r="XCL15" s="188"/>
      <c r="XCM15" s="188"/>
      <c r="XCN15" s="188"/>
      <c r="XCO15" s="188"/>
      <c r="XCP15" s="188"/>
      <c r="XCQ15" s="188"/>
      <c r="XCR15" s="188"/>
      <c r="XCS15" s="188"/>
      <c r="XCT15" s="188"/>
      <c r="XCU15" s="188"/>
      <c r="XCV15" s="188"/>
      <c r="XCW15" s="188"/>
      <c r="XCX15" s="188"/>
      <c r="XCY15" s="188"/>
      <c r="XCZ15" s="188"/>
      <c r="XDA15" s="188"/>
      <c r="XDB15" s="188"/>
      <c r="XDC15" s="188"/>
      <c r="XDD15" s="188"/>
      <c r="XDE15" s="188"/>
      <c r="XDF15" s="188"/>
      <c r="XDG15" s="188"/>
      <c r="XDH15" s="188"/>
      <c r="XDI15" s="188"/>
      <c r="XDJ15" s="188"/>
      <c r="XDK15" s="188"/>
      <c r="XDL15" s="188"/>
      <c r="XDM15" s="188"/>
      <c r="XDN15" s="188"/>
      <c r="XDO15" s="188"/>
      <c r="XDP15" s="188"/>
      <c r="XDQ15" s="188"/>
      <c r="XDR15" s="188"/>
      <c r="XDS15" s="188"/>
      <c r="XDT15" s="188"/>
      <c r="XDU15" s="188"/>
      <c r="XDV15" s="188"/>
      <c r="XDW15" s="188"/>
      <c r="XDX15" s="188"/>
      <c r="XDY15" s="188"/>
      <c r="XDZ15" s="188"/>
      <c r="XEA15" s="188"/>
      <c r="XEB15" s="188"/>
      <c r="XEC15" s="188"/>
      <c r="XED15" s="188"/>
      <c r="XEE15" s="188"/>
      <c r="XEF15" s="188"/>
      <c r="XEG15" s="188"/>
      <c r="XEH15" s="188"/>
      <c r="XEI15" s="188"/>
      <c r="XEJ15" s="188"/>
      <c r="XEK15" s="188"/>
      <c r="XEL15" s="188"/>
      <c r="XEM15" s="188"/>
      <c r="XEN15" s="188"/>
      <c r="XEO15" s="188"/>
      <c r="XEP15" s="188"/>
      <c r="XEQ15" s="188"/>
      <c r="XER15" s="188"/>
      <c r="XES15" s="188"/>
      <c r="XET15" s="188"/>
      <c r="XEU15" s="188"/>
    </row>
    <row r="16" s="188" customFormat="1" ht="24" customHeight="1" spans="1:11">
      <c r="A16" s="206">
        <v>9</v>
      </c>
      <c r="B16" s="207" t="s">
        <v>202</v>
      </c>
      <c r="C16" s="201"/>
      <c r="D16" s="201"/>
      <c r="E16" s="201"/>
      <c r="F16" s="201"/>
      <c r="G16" s="202"/>
      <c r="H16" s="208" t="s">
        <v>203</v>
      </c>
      <c r="I16" s="235">
        <v>3</v>
      </c>
      <c r="J16" s="236">
        <v>40000</v>
      </c>
      <c r="K16" s="233" t="e">
        <f t="shared" si="0"/>
        <v>#DIV/0!</v>
      </c>
    </row>
    <row r="17" s="188" customFormat="1" customHeight="1" spans="1:16384">
      <c r="A17" s="204">
        <v>2</v>
      </c>
      <c r="B17" s="209" t="s">
        <v>204</v>
      </c>
      <c r="C17" s="201"/>
      <c r="D17" s="201"/>
      <c r="E17" s="201"/>
      <c r="F17" s="201"/>
      <c r="G17" s="202"/>
      <c r="H17" s="203" t="s">
        <v>54</v>
      </c>
      <c r="I17" s="237">
        <v>1</v>
      </c>
      <c r="J17" s="204">
        <v>1</v>
      </c>
      <c r="K17" s="233" t="e">
        <f t="shared" si="0"/>
        <v>#DIV/0!</v>
      </c>
      <c r="XEZ17" s="244"/>
      <c r="XFA17" s="244"/>
      <c r="XFB17" s="244"/>
      <c r="XFC17" s="244"/>
      <c r="XFD17" s="244"/>
    </row>
    <row r="18" s="188" customFormat="1" customHeight="1" spans="1:16384">
      <c r="A18" s="206">
        <v>1</v>
      </c>
      <c r="B18" s="207" t="s">
        <v>205</v>
      </c>
      <c r="C18" s="201"/>
      <c r="D18" s="201"/>
      <c r="E18" s="201"/>
      <c r="F18" s="201"/>
      <c r="G18" s="202"/>
      <c r="H18" s="208" t="s">
        <v>19</v>
      </c>
      <c r="I18" s="208">
        <v>100</v>
      </c>
      <c r="J18" s="236">
        <v>3500</v>
      </c>
      <c r="K18" s="233" t="e">
        <f t="shared" si="0"/>
        <v>#DIV/0!</v>
      </c>
      <c r="XEZ18" s="244"/>
      <c r="XFA18" s="244"/>
      <c r="XFB18" s="244"/>
      <c r="XFC18" s="244"/>
      <c r="XFD18" s="244"/>
    </row>
    <row r="19" s="188" customFormat="1" customHeight="1" spans="1:16384">
      <c r="A19" s="206">
        <v>2</v>
      </c>
      <c r="B19" s="207" t="s">
        <v>206</v>
      </c>
      <c r="C19" s="201"/>
      <c r="D19" s="201"/>
      <c r="E19" s="201"/>
      <c r="F19" s="201"/>
      <c r="G19" s="202"/>
      <c r="H19" s="208" t="s">
        <v>207</v>
      </c>
      <c r="I19" s="208">
        <v>3</v>
      </c>
      <c r="J19" s="236">
        <v>38000</v>
      </c>
      <c r="K19" s="233" t="e">
        <f t="shared" si="0"/>
        <v>#DIV/0!</v>
      </c>
      <c r="XEZ19" s="244"/>
      <c r="XFA19" s="244"/>
      <c r="XFB19" s="244"/>
      <c r="XFC19" s="244"/>
      <c r="XFD19" s="244"/>
    </row>
    <row r="20" s="188" customFormat="1" customHeight="1" spans="1:16384">
      <c r="A20" s="206">
        <v>3</v>
      </c>
      <c r="B20" s="207" t="s">
        <v>208</v>
      </c>
      <c r="C20" s="201"/>
      <c r="D20" s="201"/>
      <c r="E20" s="201"/>
      <c r="F20" s="201"/>
      <c r="G20" s="202"/>
      <c r="H20" s="208" t="s">
        <v>20</v>
      </c>
      <c r="I20" s="208">
        <v>200</v>
      </c>
      <c r="J20" s="236">
        <v>150</v>
      </c>
      <c r="K20" s="233" t="e">
        <f t="shared" si="0"/>
        <v>#DIV/0!</v>
      </c>
      <c r="XEZ20" s="244"/>
      <c r="XFA20" s="244"/>
      <c r="XFB20" s="244"/>
      <c r="XFC20" s="244"/>
      <c r="XFD20" s="244"/>
    </row>
    <row r="21" s="188" customFormat="1" customHeight="1" spans="1:16384">
      <c r="A21" s="206">
        <v>4</v>
      </c>
      <c r="B21" s="207" t="s">
        <v>209</v>
      </c>
      <c r="C21" s="201"/>
      <c r="D21" s="201"/>
      <c r="E21" s="201"/>
      <c r="F21" s="201"/>
      <c r="G21" s="202"/>
      <c r="H21" s="208" t="s">
        <v>20</v>
      </c>
      <c r="I21" s="235">
        <v>200</v>
      </c>
      <c r="J21" s="236">
        <v>450</v>
      </c>
      <c r="K21" s="233" t="e">
        <f t="shared" si="0"/>
        <v>#DIV/0!</v>
      </c>
      <c r="XEZ21" s="244"/>
      <c r="XFA21" s="244"/>
      <c r="XFB21" s="244"/>
      <c r="XFC21" s="244"/>
      <c r="XFD21" s="244"/>
    </row>
    <row r="22" s="188" customFormat="1" customHeight="1" spans="1:16384">
      <c r="A22" s="206">
        <v>5</v>
      </c>
      <c r="B22" s="207" t="s">
        <v>210</v>
      </c>
      <c r="C22" s="201"/>
      <c r="D22" s="201"/>
      <c r="E22" s="201"/>
      <c r="F22" s="201"/>
      <c r="G22" s="202"/>
      <c r="H22" s="208" t="s">
        <v>211</v>
      </c>
      <c r="I22" s="235">
        <v>16</v>
      </c>
      <c r="J22" s="236">
        <f>168.87*1.2</f>
        <v>202.644</v>
      </c>
      <c r="K22" s="233" t="e">
        <f t="shared" si="0"/>
        <v>#DIV/0!</v>
      </c>
      <c r="XEZ22" s="244"/>
      <c r="XFA22" s="244"/>
      <c r="XFB22" s="244"/>
      <c r="XFC22" s="244"/>
      <c r="XFD22" s="244"/>
    </row>
    <row r="23" s="188" customFormat="1" customHeight="1" spans="1:16384">
      <c r="A23" s="206">
        <v>6</v>
      </c>
      <c r="B23" s="207" t="s">
        <v>212</v>
      </c>
      <c r="C23" s="201"/>
      <c r="D23" s="201"/>
      <c r="E23" s="201"/>
      <c r="F23" s="201"/>
      <c r="G23" s="202"/>
      <c r="H23" s="208" t="s">
        <v>19</v>
      </c>
      <c r="I23" s="235">
        <v>260</v>
      </c>
      <c r="J23" s="236">
        <f>45.94*1.2</f>
        <v>55.128</v>
      </c>
      <c r="K23" s="233" t="e">
        <f t="shared" si="0"/>
        <v>#DIV/0!</v>
      </c>
      <c r="XEZ23" s="244"/>
      <c r="XFA23" s="244"/>
      <c r="XFB23" s="244"/>
      <c r="XFC23" s="244"/>
      <c r="XFD23" s="244"/>
    </row>
    <row r="24" s="188" customFormat="1" customHeight="1" spans="1:16384">
      <c r="A24" s="206">
        <v>7</v>
      </c>
      <c r="B24" s="207" t="s">
        <v>213</v>
      </c>
      <c r="C24" s="201"/>
      <c r="D24" s="201"/>
      <c r="E24" s="201"/>
      <c r="F24" s="201"/>
      <c r="G24" s="202"/>
      <c r="H24" s="208" t="s">
        <v>27</v>
      </c>
      <c r="I24" s="235">
        <v>300</v>
      </c>
      <c r="J24" s="236">
        <v>20</v>
      </c>
      <c r="K24" s="233" t="e">
        <f t="shared" si="0"/>
        <v>#DIV/0!</v>
      </c>
      <c r="XEZ24" s="244"/>
      <c r="XFA24" s="244"/>
      <c r="XFB24" s="244"/>
      <c r="XFC24" s="244"/>
      <c r="XFD24" s="244"/>
    </row>
    <row r="25" s="188" customFormat="1" customHeight="1" spans="1:11">
      <c r="A25" s="199" t="s">
        <v>115</v>
      </c>
      <c r="B25" s="200" t="s">
        <v>214</v>
      </c>
      <c r="C25" s="201"/>
      <c r="D25" s="201"/>
      <c r="E25" s="201"/>
      <c r="F25" s="210"/>
      <c r="G25" s="210"/>
      <c r="H25" s="211"/>
      <c r="I25" s="231"/>
      <c r="J25" s="231"/>
      <c r="K25" s="233" t="e">
        <f t="shared" si="0"/>
        <v>#DIV/0!</v>
      </c>
    </row>
    <row r="26" s="188" customFormat="1" customHeight="1" spans="1:11">
      <c r="A26" s="212" t="s">
        <v>117</v>
      </c>
      <c r="B26" s="213" t="s">
        <v>158</v>
      </c>
      <c r="C26" s="201"/>
      <c r="D26" s="201"/>
      <c r="E26" s="201"/>
      <c r="F26" s="214"/>
      <c r="G26" s="215"/>
      <c r="H26" s="216" t="s">
        <v>215</v>
      </c>
      <c r="I26" s="238"/>
      <c r="J26" s="239"/>
      <c r="K26" s="233"/>
    </row>
    <row r="27" s="188" customFormat="1" ht="22" customHeight="1" spans="1:11">
      <c r="A27" s="212" t="s">
        <v>121</v>
      </c>
      <c r="B27" s="213" t="s">
        <v>216</v>
      </c>
      <c r="C27" s="201"/>
      <c r="D27" s="201"/>
      <c r="E27" s="201"/>
      <c r="F27" s="214"/>
      <c r="G27" s="215"/>
      <c r="H27" s="216" t="s">
        <v>217</v>
      </c>
      <c r="I27" s="238"/>
      <c r="J27" s="239"/>
      <c r="K27" s="233" t="e">
        <f>G27/$G$48</f>
        <v>#DIV/0!</v>
      </c>
    </row>
    <row r="28" s="188" customFormat="1" ht="44" customHeight="1" spans="1:11">
      <c r="A28" s="212" t="s">
        <v>123</v>
      </c>
      <c r="B28" s="213" t="s">
        <v>218</v>
      </c>
      <c r="C28" s="201"/>
      <c r="D28" s="201"/>
      <c r="E28" s="201"/>
      <c r="F28" s="215"/>
      <c r="G28" s="215"/>
      <c r="H28" s="216" t="s">
        <v>219</v>
      </c>
      <c r="I28" s="238"/>
      <c r="J28" s="239"/>
      <c r="K28" s="233" t="e">
        <f t="shared" ref="K28:K39" si="1">G28/$G$48</f>
        <v>#DIV/0!</v>
      </c>
    </row>
    <row r="29" s="188" customFormat="1" ht="36" customHeight="1" spans="1:11">
      <c r="A29" s="212" t="s">
        <v>131</v>
      </c>
      <c r="B29" s="213" t="s">
        <v>220</v>
      </c>
      <c r="C29" s="201"/>
      <c r="D29" s="201"/>
      <c r="E29" s="201"/>
      <c r="F29" s="214"/>
      <c r="G29" s="215"/>
      <c r="H29" s="216" t="s">
        <v>221</v>
      </c>
      <c r="I29" s="238"/>
      <c r="J29" s="239"/>
      <c r="K29" s="233" t="e">
        <f t="shared" si="1"/>
        <v>#DIV/0!</v>
      </c>
    </row>
    <row r="30" s="188" customFormat="1" ht="39" customHeight="1" spans="1:11">
      <c r="A30" s="212" t="s">
        <v>139</v>
      </c>
      <c r="B30" s="213" t="s">
        <v>222</v>
      </c>
      <c r="C30" s="201"/>
      <c r="D30" s="201"/>
      <c r="E30" s="201"/>
      <c r="F30" s="214"/>
      <c r="G30" s="215"/>
      <c r="H30" s="216" t="s">
        <v>223</v>
      </c>
      <c r="I30" s="238"/>
      <c r="J30" s="239"/>
      <c r="K30" s="233" t="e">
        <f t="shared" si="1"/>
        <v>#DIV/0!</v>
      </c>
    </row>
    <row r="31" s="188" customFormat="1" ht="37" customHeight="1" spans="1:11">
      <c r="A31" s="212" t="s">
        <v>145</v>
      </c>
      <c r="B31" s="213" t="s">
        <v>224</v>
      </c>
      <c r="C31" s="201"/>
      <c r="D31" s="201"/>
      <c r="E31" s="201"/>
      <c r="F31" s="214"/>
      <c r="G31" s="215"/>
      <c r="H31" s="216" t="s">
        <v>225</v>
      </c>
      <c r="I31" s="238"/>
      <c r="J31" s="239"/>
      <c r="K31" s="233" t="e">
        <f t="shared" si="1"/>
        <v>#DIV/0!</v>
      </c>
    </row>
    <row r="32" ht="34" customHeight="1" spans="1:11">
      <c r="A32" s="212" t="s">
        <v>155</v>
      </c>
      <c r="B32" s="217" t="s">
        <v>156</v>
      </c>
      <c r="C32" s="218"/>
      <c r="D32" s="218"/>
      <c r="E32" s="218"/>
      <c r="F32" s="219"/>
      <c r="G32" s="218"/>
      <c r="H32" s="217" t="s">
        <v>226</v>
      </c>
      <c r="I32" s="217"/>
      <c r="J32" s="217"/>
      <c r="K32" s="233" t="e">
        <f t="shared" si="1"/>
        <v>#DIV/0!</v>
      </c>
    </row>
    <row r="33" s="188" customFormat="1" ht="26" customHeight="1" spans="1:11">
      <c r="A33" s="212" t="s">
        <v>157</v>
      </c>
      <c r="B33" s="213" t="s">
        <v>164</v>
      </c>
      <c r="C33" s="201"/>
      <c r="D33" s="201"/>
      <c r="E33" s="201"/>
      <c r="F33" s="214"/>
      <c r="G33" s="215"/>
      <c r="H33" s="216" t="s">
        <v>227</v>
      </c>
      <c r="I33" s="238"/>
      <c r="J33" s="239"/>
      <c r="K33" s="233" t="e">
        <f t="shared" si="1"/>
        <v>#DIV/0!</v>
      </c>
    </row>
    <row r="34" s="188" customFormat="1" ht="24" customHeight="1" spans="1:16384">
      <c r="A34" s="212" t="s">
        <v>159</v>
      </c>
      <c r="B34" s="213" t="s">
        <v>228</v>
      </c>
      <c r="C34" s="201"/>
      <c r="D34" s="201"/>
      <c r="E34" s="201"/>
      <c r="F34" s="214"/>
      <c r="G34" s="215"/>
      <c r="H34" s="216" t="s">
        <v>229</v>
      </c>
      <c r="I34" s="238"/>
      <c r="J34" s="239"/>
      <c r="K34" s="233" t="e">
        <f t="shared" si="1"/>
        <v>#DIV/0!</v>
      </c>
      <c r="XEZ34" s="192"/>
      <c r="XFA34" s="192"/>
      <c r="XFB34" s="192"/>
      <c r="XFC34" s="192"/>
      <c r="XFD34" s="192"/>
    </row>
    <row r="35" s="188" customFormat="1" ht="34" customHeight="1" spans="1:11">
      <c r="A35" s="212" t="s">
        <v>161</v>
      </c>
      <c r="B35" s="213" t="s">
        <v>138</v>
      </c>
      <c r="C35" s="201"/>
      <c r="D35" s="201"/>
      <c r="E35" s="201"/>
      <c r="F35" s="214"/>
      <c r="G35" s="215"/>
      <c r="H35" s="216" t="s">
        <v>230</v>
      </c>
      <c r="I35" s="238"/>
      <c r="J35" s="239"/>
      <c r="K35" s="233" t="e">
        <f t="shared" si="1"/>
        <v>#DIV/0!</v>
      </c>
    </row>
    <row r="36" s="188" customFormat="1" ht="32" customHeight="1" spans="1:11">
      <c r="A36" s="212" t="s">
        <v>163</v>
      </c>
      <c r="B36" s="213" t="s">
        <v>231</v>
      </c>
      <c r="C36" s="201"/>
      <c r="D36" s="201"/>
      <c r="E36" s="201"/>
      <c r="F36" s="214"/>
      <c r="G36" s="215"/>
      <c r="H36" s="216" t="s">
        <v>232</v>
      </c>
      <c r="I36" s="238"/>
      <c r="J36" s="239"/>
      <c r="K36" s="233" t="e">
        <f t="shared" si="1"/>
        <v>#DIV/0!</v>
      </c>
    </row>
    <row r="37" s="188" customFormat="1" ht="33" customHeight="1" spans="1:11">
      <c r="A37" s="212" t="s">
        <v>165</v>
      </c>
      <c r="B37" s="213" t="s">
        <v>233</v>
      </c>
      <c r="C37" s="201"/>
      <c r="D37" s="201"/>
      <c r="E37" s="201"/>
      <c r="F37" s="214"/>
      <c r="G37" s="215"/>
      <c r="H37" s="216" t="s">
        <v>232</v>
      </c>
      <c r="I37" s="238"/>
      <c r="J37" s="239"/>
      <c r="K37" s="233" t="e">
        <f t="shared" si="1"/>
        <v>#DIV/0!</v>
      </c>
    </row>
    <row r="38" s="188" customFormat="1" ht="26" customHeight="1" spans="1:11">
      <c r="A38" s="212" t="s">
        <v>234</v>
      </c>
      <c r="B38" s="213" t="s">
        <v>235</v>
      </c>
      <c r="C38" s="201"/>
      <c r="D38" s="201"/>
      <c r="E38" s="201"/>
      <c r="F38" s="214"/>
      <c r="G38" s="215"/>
      <c r="H38" s="216" t="s">
        <v>232</v>
      </c>
      <c r="I38" s="238"/>
      <c r="J38" s="239"/>
      <c r="K38" s="233" t="e">
        <f t="shared" si="1"/>
        <v>#DIV/0!</v>
      </c>
    </row>
    <row r="39" s="188" customFormat="1" ht="27" customHeight="1" spans="1:11">
      <c r="A39" s="212" t="s">
        <v>236</v>
      </c>
      <c r="B39" s="213" t="s">
        <v>237</v>
      </c>
      <c r="C39" s="201"/>
      <c r="D39" s="201"/>
      <c r="E39" s="201"/>
      <c r="F39" s="214"/>
      <c r="G39" s="215"/>
      <c r="H39" s="216" t="s">
        <v>232</v>
      </c>
      <c r="I39" s="238"/>
      <c r="J39" s="239"/>
      <c r="K39" s="233" t="e">
        <f t="shared" si="1"/>
        <v>#DIV/0!</v>
      </c>
    </row>
    <row r="40" s="188" customFormat="1" ht="30" customHeight="1" spans="1:16384">
      <c r="A40" s="212" t="s">
        <v>238</v>
      </c>
      <c r="B40" s="213" t="s">
        <v>239</v>
      </c>
      <c r="C40" s="201"/>
      <c r="D40" s="201"/>
      <c r="E40" s="201"/>
      <c r="F40" s="214"/>
      <c r="G40" s="215"/>
      <c r="H40" s="216" t="s">
        <v>240</v>
      </c>
      <c r="I40" s="238"/>
      <c r="J40" s="239"/>
      <c r="K40" s="233" t="e">
        <f t="shared" ref="K40:K48" si="2">G40/$G$48</f>
        <v>#DIV/0!</v>
      </c>
      <c r="XEZ40" s="192"/>
      <c r="XFA40" s="192"/>
      <c r="XFB40" s="192"/>
      <c r="XFC40" s="192"/>
      <c r="XFD40" s="192"/>
    </row>
    <row r="41" s="188" customFormat="1" ht="29" customHeight="1" spans="1:16384">
      <c r="A41" s="212" t="s">
        <v>241</v>
      </c>
      <c r="B41" s="213" t="s">
        <v>242</v>
      </c>
      <c r="C41" s="201"/>
      <c r="D41" s="201"/>
      <c r="E41" s="201"/>
      <c r="F41" s="214"/>
      <c r="G41" s="215"/>
      <c r="H41" s="216" t="s">
        <v>240</v>
      </c>
      <c r="I41" s="238"/>
      <c r="J41" s="239"/>
      <c r="K41" s="233" t="e">
        <f t="shared" si="2"/>
        <v>#DIV/0!</v>
      </c>
      <c r="XEZ41" s="192"/>
      <c r="XFA41" s="192"/>
      <c r="XFB41" s="192"/>
      <c r="XFC41" s="192"/>
      <c r="XFD41" s="192"/>
    </row>
    <row r="42" s="189" customFormat="1" customHeight="1" spans="1:16375">
      <c r="A42" s="199" t="s">
        <v>167</v>
      </c>
      <c r="B42" s="220" t="s">
        <v>168</v>
      </c>
      <c r="C42" s="201"/>
      <c r="D42" s="201"/>
      <c r="E42" s="201"/>
      <c r="F42" s="210"/>
      <c r="G42" s="202"/>
      <c r="H42" s="221"/>
      <c r="I42" s="240"/>
      <c r="J42" s="241"/>
      <c r="K42" s="233" t="e">
        <f t="shared" si="2"/>
        <v>#DIV/0!</v>
      </c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  <c r="IF42" s="188"/>
      <c r="IG42" s="188"/>
      <c r="IH42" s="188"/>
      <c r="II42" s="188"/>
      <c r="IJ42" s="188"/>
      <c r="IK42" s="188"/>
      <c r="IL42" s="188"/>
      <c r="IM42" s="188"/>
      <c r="IN42" s="188"/>
      <c r="IO42" s="188"/>
      <c r="IP42" s="188"/>
      <c r="IQ42" s="188"/>
      <c r="IR42" s="188"/>
      <c r="IS42" s="188"/>
      <c r="IT42" s="188"/>
      <c r="IU42" s="188"/>
      <c r="IV42" s="188"/>
      <c r="IW42" s="188"/>
      <c r="IX42" s="188"/>
      <c r="IY42" s="188"/>
      <c r="IZ42" s="188"/>
      <c r="JA42" s="188"/>
      <c r="JB42" s="188"/>
      <c r="JC42" s="188"/>
      <c r="JD42" s="188"/>
      <c r="JE42" s="188"/>
      <c r="JF42" s="188"/>
      <c r="JG42" s="188"/>
      <c r="JH42" s="188"/>
      <c r="JI42" s="188"/>
      <c r="JJ42" s="188"/>
      <c r="JK42" s="188"/>
      <c r="JL42" s="188"/>
      <c r="JM42" s="188"/>
      <c r="JN42" s="188"/>
      <c r="JO42" s="188"/>
      <c r="JP42" s="188"/>
      <c r="JQ42" s="188"/>
      <c r="JR42" s="188"/>
      <c r="JS42" s="188"/>
      <c r="JT42" s="188"/>
      <c r="JU42" s="188"/>
      <c r="JV42" s="188"/>
      <c r="JW42" s="188"/>
      <c r="JX42" s="188"/>
      <c r="JY42" s="188"/>
      <c r="JZ42" s="188"/>
      <c r="KA42" s="188"/>
      <c r="KB42" s="188"/>
      <c r="KC42" s="188"/>
      <c r="KD42" s="188"/>
      <c r="KE42" s="188"/>
      <c r="KF42" s="188"/>
      <c r="KG42" s="188"/>
      <c r="KH42" s="188"/>
      <c r="KI42" s="188"/>
      <c r="KJ42" s="188"/>
      <c r="KK42" s="188"/>
      <c r="KL42" s="188"/>
      <c r="KM42" s="188"/>
      <c r="KN42" s="188"/>
      <c r="KO42" s="188"/>
      <c r="KP42" s="188"/>
      <c r="KQ42" s="188"/>
      <c r="KR42" s="188"/>
      <c r="KS42" s="188"/>
      <c r="KT42" s="188"/>
      <c r="KU42" s="188"/>
      <c r="KV42" s="188"/>
      <c r="KW42" s="188"/>
      <c r="KX42" s="188"/>
      <c r="KY42" s="188"/>
      <c r="KZ42" s="188"/>
      <c r="LA42" s="188"/>
      <c r="LB42" s="188"/>
      <c r="LC42" s="188"/>
      <c r="LD42" s="188"/>
      <c r="LE42" s="188"/>
      <c r="LF42" s="188"/>
      <c r="LG42" s="188"/>
      <c r="LH42" s="188"/>
      <c r="LI42" s="188"/>
      <c r="LJ42" s="188"/>
      <c r="LK42" s="188"/>
      <c r="LL42" s="188"/>
      <c r="LM42" s="188"/>
      <c r="LN42" s="188"/>
      <c r="LO42" s="188"/>
      <c r="LP42" s="188"/>
      <c r="LQ42" s="188"/>
      <c r="LR42" s="188"/>
      <c r="LS42" s="188"/>
      <c r="LT42" s="188"/>
      <c r="LU42" s="188"/>
      <c r="LV42" s="188"/>
      <c r="LW42" s="188"/>
      <c r="LX42" s="188"/>
      <c r="LY42" s="188"/>
      <c r="LZ42" s="188"/>
      <c r="MA42" s="188"/>
      <c r="MB42" s="188"/>
      <c r="MC42" s="188"/>
      <c r="MD42" s="188"/>
      <c r="ME42" s="188"/>
      <c r="MF42" s="188"/>
      <c r="MG42" s="188"/>
      <c r="MH42" s="188"/>
      <c r="MI42" s="188"/>
      <c r="MJ42" s="188"/>
      <c r="MK42" s="188"/>
      <c r="ML42" s="188"/>
      <c r="MM42" s="188"/>
      <c r="MN42" s="188"/>
      <c r="MO42" s="188"/>
      <c r="MP42" s="188"/>
      <c r="MQ42" s="188"/>
      <c r="MR42" s="188"/>
      <c r="MS42" s="188"/>
      <c r="MT42" s="188"/>
      <c r="MU42" s="188"/>
      <c r="MV42" s="188"/>
      <c r="MW42" s="188"/>
      <c r="MX42" s="188"/>
      <c r="MY42" s="188"/>
      <c r="MZ42" s="188"/>
      <c r="NA42" s="188"/>
      <c r="NB42" s="188"/>
      <c r="NC42" s="188"/>
      <c r="ND42" s="188"/>
      <c r="NE42" s="188"/>
      <c r="NF42" s="188"/>
      <c r="NG42" s="188"/>
      <c r="NH42" s="188"/>
      <c r="NI42" s="188"/>
      <c r="NJ42" s="188"/>
      <c r="NK42" s="188"/>
      <c r="NL42" s="188"/>
      <c r="NM42" s="188"/>
      <c r="NN42" s="188"/>
      <c r="NO42" s="188"/>
      <c r="NP42" s="188"/>
      <c r="NQ42" s="188"/>
      <c r="NR42" s="188"/>
      <c r="NS42" s="188"/>
      <c r="NT42" s="188"/>
      <c r="NU42" s="188"/>
      <c r="NV42" s="188"/>
      <c r="NW42" s="188"/>
      <c r="NX42" s="188"/>
      <c r="NY42" s="188"/>
      <c r="NZ42" s="188"/>
      <c r="OA42" s="188"/>
      <c r="OB42" s="188"/>
      <c r="OC42" s="188"/>
      <c r="OD42" s="188"/>
      <c r="OE42" s="188"/>
      <c r="OF42" s="188"/>
      <c r="OG42" s="188"/>
      <c r="OH42" s="188"/>
      <c r="OI42" s="188"/>
      <c r="OJ42" s="188"/>
      <c r="OK42" s="188"/>
      <c r="OL42" s="188"/>
      <c r="OM42" s="188"/>
      <c r="ON42" s="188"/>
      <c r="OO42" s="188"/>
      <c r="OP42" s="188"/>
      <c r="OQ42" s="188"/>
      <c r="OR42" s="188"/>
      <c r="OS42" s="188"/>
      <c r="OT42" s="188"/>
      <c r="OU42" s="188"/>
      <c r="OV42" s="188"/>
      <c r="OW42" s="188"/>
      <c r="OX42" s="188"/>
      <c r="OY42" s="188"/>
      <c r="OZ42" s="188"/>
      <c r="PA42" s="188"/>
      <c r="PB42" s="188"/>
      <c r="PC42" s="188"/>
      <c r="PD42" s="188"/>
      <c r="PE42" s="188"/>
      <c r="PF42" s="188"/>
      <c r="PG42" s="188"/>
      <c r="PH42" s="188"/>
      <c r="PI42" s="188"/>
      <c r="PJ42" s="188"/>
      <c r="PK42" s="188"/>
      <c r="PL42" s="188"/>
      <c r="PM42" s="188"/>
      <c r="PN42" s="188"/>
      <c r="PO42" s="188"/>
      <c r="PP42" s="188"/>
      <c r="PQ42" s="188"/>
      <c r="PR42" s="188"/>
      <c r="PS42" s="188"/>
      <c r="PT42" s="188"/>
      <c r="PU42" s="188"/>
      <c r="PV42" s="188"/>
      <c r="PW42" s="188"/>
      <c r="PX42" s="188"/>
      <c r="PY42" s="188"/>
      <c r="PZ42" s="188"/>
      <c r="QA42" s="188"/>
      <c r="QB42" s="188"/>
      <c r="QC42" s="188"/>
      <c r="QD42" s="188"/>
      <c r="QE42" s="188"/>
      <c r="QF42" s="188"/>
      <c r="QG42" s="188"/>
      <c r="QH42" s="188"/>
      <c r="QI42" s="188"/>
      <c r="QJ42" s="188"/>
      <c r="QK42" s="188"/>
      <c r="QL42" s="188"/>
      <c r="QM42" s="188"/>
      <c r="QN42" s="188"/>
      <c r="QO42" s="188"/>
      <c r="QP42" s="188"/>
      <c r="QQ42" s="188"/>
      <c r="QR42" s="188"/>
      <c r="QS42" s="188"/>
      <c r="QT42" s="188"/>
      <c r="QU42" s="188"/>
      <c r="QV42" s="188"/>
      <c r="QW42" s="188"/>
      <c r="QX42" s="188"/>
      <c r="QY42" s="188"/>
      <c r="QZ42" s="188"/>
      <c r="RA42" s="188"/>
      <c r="RB42" s="188"/>
      <c r="RC42" s="188"/>
      <c r="RD42" s="188"/>
      <c r="RE42" s="188"/>
      <c r="RF42" s="188"/>
      <c r="RG42" s="188"/>
      <c r="RH42" s="188"/>
      <c r="RI42" s="188"/>
      <c r="RJ42" s="188"/>
      <c r="RK42" s="188"/>
      <c r="RL42" s="188"/>
      <c r="RM42" s="188"/>
      <c r="RN42" s="188"/>
      <c r="RO42" s="188"/>
      <c r="RP42" s="188"/>
      <c r="RQ42" s="188"/>
      <c r="RR42" s="188"/>
      <c r="RS42" s="188"/>
      <c r="RT42" s="188"/>
      <c r="RU42" s="188"/>
      <c r="RV42" s="188"/>
      <c r="RW42" s="188"/>
      <c r="RX42" s="188"/>
      <c r="RY42" s="188"/>
      <c r="RZ42" s="188"/>
      <c r="SA42" s="188"/>
      <c r="SB42" s="188"/>
      <c r="SC42" s="188"/>
      <c r="SD42" s="188"/>
      <c r="SE42" s="188"/>
      <c r="SF42" s="188"/>
      <c r="SG42" s="188"/>
      <c r="SH42" s="188"/>
      <c r="SI42" s="188"/>
      <c r="SJ42" s="188"/>
      <c r="SK42" s="188"/>
      <c r="SL42" s="188"/>
      <c r="SM42" s="188"/>
      <c r="SN42" s="188"/>
      <c r="SO42" s="188"/>
      <c r="SP42" s="188"/>
      <c r="SQ42" s="188"/>
      <c r="SR42" s="188"/>
      <c r="SS42" s="188"/>
      <c r="ST42" s="188"/>
      <c r="SU42" s="188"/>
      <c r="SV42" s="188"/>
      <c r="SW42" s="188"/>
      <c r="SX42" s="188"/>
      <c r="SY42" s="188"/>
      <c r="SZ42" s="188"/>
      <c r="TA42" s="188"/>
      <c r="TB42" s="188"/>
      <c r="TC42" s="188"/>
      <c r="TD42" s="188"/>
      <c r="TE42" s="188"/>
      <c r="TF42" s="188"/>
      <c r="TG42" s="188"/>
      <c r="TH42" s="188"/>
      <c r="TI42" s="188"/>
      <c r="TJ42" s="188"/>
      <c r="TK42" s="188"/>
      <c r="TL42" s="188"/>
      <c r="TM42" s="188"/>
      <c r="TN42" s="188"/>
      <c r="TO42" s="188"/>
      <c r="TP42" s="188"/>
      <c r="TQ42" s="188"/>
      <c r="TR42" s="188"/>
      <c r="TS42" s="188"/>
      <c r="TT42" s="188"/>
      <c r="TU42" s="188"/>
      <c r="TV42" s="188"/>
      <c r="TW42" s="188"/>
      <c r="TX42" s="188"/>
      <c r="TY42" s="188"/>
      <c r="TZ42" s="188"/>
      <c r="UA42" s="188"/>
      <c r="UB42" s="188"/>
      <c r="UC42" s="188"/>
      <c r="UD42" s="188"/>
      <c r="UE42" s="188"/>
      <c r="UF42" s="188"/>
      <c r="UG42" s="188"/>
      <c r="UH42" s="188"/>
      <c r="UI42" s="188"/>
      <c r="UJ42" s="188"/>
      <c r="UK42" s="188"/>
      <c r="UL42" s="188"/>
      <c r="UM42" s="188"/>
      <c r="UN42" s="188"/>
      <c r="UO42" s="188"/>
      <c r="UP42" s="188"/>
      <c r="UQ42" s="188"/>
      <c r="UR42" s="188"/>
      <c r="US42" s="188"/>
      <c r="UT42" s="188"/>
      <c r="UU42" s="188"/>
      <c r="UV42" s="188"/>
      <c r="UW42" s="188"/>
      <c r="UX42" s="188"/>
      <c r="UY42" s="188"/>
      <c r="UZ42" s="188"/>
      <c r="VA42" s="188"/>
      <c r="VB42" s="188"/>
      <c r="VC42" s="188"/>
      <c r="VD42" s="188"/>
      <c r="VE42" s="188"/>
      <c r="VF42" s="188"/>
      <c r="VG42" s="188"/>
      <c r="VH42" s="188"/>
      <c r="VI42" s="188"/>
      <c r="VJ42" s="188"/>
      <c r="VK42" s="188"/>
      <c r="VL42" s="188"/>
      <c r="VM42" s="188"/>
      <c r="VN42" s="188"/>
      <c r="VO42" s="188"/>
      <c r="VP42" s="188"/>
      <c r="VQ42" s="188"/>
      <c r="VR42" s="188"/>
      <c r="VS42" s="188"/>
      <c r="VT42" s="188"/>
      <c r="VU42" s="188"/>
      <c r="VV42" s="188"/>
      <c r="VW42" s="188"/>
      <c r="VX42" s="188"/>
      <c r="VY42" s="188"/>
      <c r="VZ42" s="188"/>
      <c r="WA42" s="188"/>
      <c r="WB42" s="188"/>
      <c r="WC42" s="188"/>
      <c r="WD42" s="188"/>
      <c r="WE42" s="188"/>
      <c r="WF42" s="188"/>
      <c r="WG42" s="188"/>
      <c r="WH42" s="188"/>
      <c r="WI42" s="188"/>
      <c r="WJ42" s="188"/>
      <c r="WK42" s="188"/>
      <c r="WL42" s="188"/>
      <c r="WM42" s="188"/>
      <c r="WN42" s="188"/>
      <c r="WO42" s="188"/>
      <c r="WP42" s="188"/>
      <c r="WQ42" s="188"/>
      <c r="WR42" s="188"/>
      <c r="WS42" s="188"/>
      <c r="WT42" s="188"/>
      <c r="WU42" s="188"/>
      <c r="WV42" s="188"/>
      <c r="WW42" s="188"/>
      <c r="WX42" s="188"/>
      <c r="WY42" s="188"/>
      <c r="WZ42" s="188"/>
      <c r="XA42" s="188"/>
      <c r="XB42" s="188"/>
      <c r="XC42" s="188"/>
      <c r="XD42" s="188"/>
      <c r="XE42" s="188"/>
      <c r="XF42" s="188"/>
      <c r="XG42" s="188"/>
      <c r="XH42" s="188"/>
      <c r="XI42" s="188"/>
      <c r="XJ42" s="188"/>
      <c r="XK42" s="188"/>
      <c r="XL42" s="188"/>
      <c r="XM42" s="188"/>
      <c r="XN42" s="188"/>
      <c r="XO42" s="188"/>
      <c r="XP42" s="188"/>
      <c r="XQ42" s="188"/>
      <c r="XR42" s="188"/>
      <c r="XS42" s="188"/>
      <c r="XT42" s="188"/>
      <c r="XU42" s="188"/>
      <c r="XV42" s="188"/>
      <c r="XW42" s="188"/>
      <c r="XX42" s="188"/>
      <c r="XY42" s="188"/>
      <c r="XZ42" s="188"/>
      <c r="YA42" s="188"/>
      <c r="YB42" s="188"/>
      <c r="YC42" s="188"/>
      <c r="YD42" s="188"/>
      <c r="YE42" s="188"/>
      <c r="YF42" s="188"/>
      <c r="YG42" s="188"/>
      <c r="YH42" s="188"/>
      <c r="YI42" s="188"/>
      <c r="YJ42" s="188"/>
      <c r="YK42" s="188"/>
      <c r="YL42" s="188"/>
      <c r="YM42" s="188"/>
      <c r="YN42" s="188"/>
      <c r="YO42" s="188"/>
      <c r="YP42" s="188"/>
      <c r="YQ42" s="188"/>
      <c r="YR42" s="188"/>
      <c r="YS42" s="188"/>
      <c r="YT42" s="188"/>
      <c r="YU42" s="188"/>
      <c r="YV42" s="188"/>
      <c r="YW42" s="188"/>
      <c r="YX42" s="188"/>
      <c r="YY42" s="188"/>
      <c r="YZ42" s="188"/>
      <c r="ZA42" s="188"/>
      <c r="ZB42" s="188"/>
      <c r="ZC42" s="188"/>
      <c r="ZD42" s="188"/>
      <c r="ZE42" s="188"/>
      <c r="ZF42" s="188"/>
      <c r="ZG42" s="188"/>
      <c r="ZH42" s="188"/>
      <c r="ZI42" s="188"/>
      <c r="ZJ42" s="188"/>
      <c r="ZK42" s="188"/>
      <c r="ZL42" s="188"/>
      <c r="ZM42" s="188"/>
      <c r="ZN42" s="188"/>
      <c r="ZO42" s="188"/>
      <c r="ZP42" s="188"/>
      <c r="ZQ42" s="188"/>
      <c r="ZR42" s="188"/>
      <c r="ZS42" s="188"/>
      <c r="ZT42" s="188"/>
      <c r="ZU42" s="188"/>
      <c r="ZV42" s="188"/>
      <c r="ZW42" s="188"/>
      <c r="ZX42" s="188"/>
      <c r="ZY42" s="188"/>
      <c r="ZZ42" s="188"/>
      <c r="AAA42" s="188"/>
      <c r="AAB42" s="188"/>
      <c r="AAC42" s="188"/>
      <c r="AAD42" s="188"/>
      <c r="AAE42" s="188"/>
      <c r="AAF42" s="188"/>
      <c r="AAG42" s="188"/>
      <c r="AAH42" s="188"/>
      <c r="AAI42" s="188"/>
      <c r="AAJ42" s="188"/>
      <c r="AAK42" s="188"/>
      <c r="AAL42" s="188"/>
      <c r="AAM42" s="188"/>
      <c r="AAN42" s="188"/>
      <c r="AAO42" s="188"/>
      <c r="AAP42" s="188"/>
      <c r="AAQ42" s="188"/>
      <c r="AAR42" s="188"/>
      <c r="AAS42" s="188"/>
      <c r="AAT42" s="188"/>
      <c r="AAU42" s="188"/>
      <c r="AAV42" s="188"/>
      <c r="AAW42" s="188"/>
      <c r="AAX42" s="188"/>
      <c r="AAY42" s="188"/>
      <c r="AAZ42" s="188"/>
      <c r="ABA42" s="188"/>
      <c r="ABB42" s="188"/>
      <c r="ABC42" s="188"/>
      <c r="ABD42" s="188"/>
      <c r="ABE42" s="188"/>
      <c r="ABF42" s="188"/>
      <c r="ABG42" s="188"/>
      <c r="ABH42" s="188"/>
      <c r="ABI42" s="188"/>
      <c r="ABJ42" s="188"/>
      <c r="ABK42" s="188"/>
      <c r="ABL42" s="188"/>
      <c r="ABM42" s="188"/>
      <c r="ABN42" s="188"/>
      <c r="ABO42" s="188"/>
      <c r="ABP42" s="188"/>
      <c r="ABQ42" s="188"/>
      <c r="ABR42" s="188"/>
      <c r="ABS42" s="188"/>
      <c r="ABT42" s="188"/>
      <c r="ABU42" s="188"/>
      <c r="ABV42" s="188"/>
      <c r="ABW42" s="188"/>
      <c r="ABX42" s="188"/>
      <c r="ABY42" s="188"/>
      <c r="ABZ42" s="188"/>
      <c r="ACA42" s="188"/>
      <c r="ACB42" s="188"/>
      <c r="ACC42" s="188"/>
      <c r="ACD42" s="188"/>
      <c r="ACE42" s="188"/>
      <c r="ACF42" s="188"/>
      <c r="ACG42" s="188"/>
      <c r="ACH42" s="188"/>
      <c r="ACI42" s="188"/>
      <c r="ACJ42" s="188"/>
      <c r="ACK42" s="188"/>
      <c r="ACL42" s="188"/>
      <c r="ACM42" s="188"/>
      <c r="ACN42" s="188"/>
      <c r="ACO42" s="188"/>
      <c r="ACP42" s="188"/>
      <c r="ACQ42" s="188"/>
      <c r="ACR42" s="188"/>
      <c r="ACS42" s="188"/>
      <c r="ACT42" s="188"/>
      <c r="ACU42" s="188"/>
      <c r="ACV42" s="188"/>
      <c r="ACW42" s="188"/>
      <c r="ACX42" s="188"/>
      <c r="ACY42" s="188"/>
      <c r="ACZ42" s="188"/>
      <c r="ADA42" s="188"/>
      <c r="ADB42" s="188"/>
      <c r="ADC42" s="188"/>
      <c r="ADD42" s="188"/>
      <c r="ADE42" s="188"/>
      <c r="ADF42" s="188"/>
      <c r="ADG42" s="188"/>
      <c r="ADH42" s="188"/>
      <c r="ADI42" s="188"/>
      <c r="ADJ42" s="188"/>
      <c r="ADK42" s="188"/>
      <c r="ADL42" s="188"/>
      <c r="ADM42" s="188"/>
      <c r="ADN42" s="188"/>
      <c r="ADO42" s="188"/>
      <c r="ADP42" s="188"/>
      <c r="ADQ42" s="188"/>
      <c r="ADR42" s="188"/>
      <c r="ADS42" s="188"/>
      <c r="ADT42" s="188"/>
      <c r="ADU42" s="188"/>
      <c r="ADV42" s="188"/>
      <c r="ADW42" s="188"/>
      <c r="ADX42" s="188"/>
      <c r="ADY42" s="188"/>
      <c r="ADZ42" s="188"/>
      <c r="AEA42" s="188"/>
      <c r="AEB42" s="188"/>
      <c r="AEC42" s="188"/>
      <c r="AED42" s="188"/>
      <c r="AEE42" s="188"/>
      <c r="AEF42" s="188"/>
      <c r="AEG42" s="188"/>
      <c r="AEH42" s="188"/>
      <c r="AEI42" s="188"/>
      <c r="AEJ42" s="188"/>
      <c r="AEK42" s="188"/>
      <c r="AEL42" s="188"/>
      <c r="AEM42" s="188"/>
      <c r="AEN42" s="188"/>
      <c r="AEO42" s="188"/>
      <c r="AEP42" s="188"/>
      <c r="AEQ42" s="188"/>
      <c r="AER42" s="188"/>
      <c r="AES42" s="188"/>
      <c r="AET42" s="188"/>
      <c r="AEU42" s="188"/>
      <c r="AEV42" s="188"/>
      <c r="AEW42" s="188"/>
      <c r="AEX42" s="188"/>
      <c r="AEY42" s="188"/>
      <c r="AEZ42" s="188"/>
      <c r="AFA42" s="188"/>
      <c r="AFB42" s="188"/>
      <c r="AFC42" s="188"/>
      <c r="AFD42" s="188"/>
      <c r="AFE42" s="188"/>
      <c r="AFF42" s="188"/>
      <c r="AFG42" s="188"/>
      <c r="AFH42" s="188"/>
      <c r="AFI42" s="188"/>
      <c r="AFJ42" s="188"/>
      <c r="AFK42" s="188"/>
      <c r="AFL42" s="188"/>
      <c r="AFM42" s="188"/>
      <c r="AFN42" s="188"/>
      <c r="AFO42" s="188"/>
      <c r="AFP42" s="188"/>
      <c r="AFQ42" s="188"/>
      <c r="AFR42" s="188"/>
      <c r="AFS42" s="188"/>
      <c r="AFT42" s="188"/>
      <c r="AFU42" s="188"/>
      <c r="AFV42" s="188"/>
      <c r="AFW42" s="188"/>
      <c r="AFX42" s="188"/>
      <c r="AFY42" s="188"/>
      <c r="AFZ42" s="188"/>
      <c r="AGA42" s="188"/>
      <c r="AGB42" s="188"/>
      <c r="AGC42" s="188"/>
      <c r="AGD42" s="188"/>
      <c r="AGE42" s="188"/>
      <c r="AGF42" s="188"/>
      <c r="AGG42" s="188"/>
      <c r="AGH42" s="188"/>
      <c r="AGI42" s="188"/>
      <c r="AGJ42" s="188"/>
      <c r="AGK42" s="188"/>
      <c r="AGL42" s="188"/>
      <c r="AGM42" s="188"/>
      <c r="AGN42" s="188"/>
      <c r="AGO42" s="188"/>
      <c r="AGP42" s="188"/>
      <c r="AGQ42" s="188"/>
      <c r="AGR42" s="188"/>
      <c r="AGS42" s="188"/>
      <c r="AGT42" s="188"/>
      <c r="AGU42" s="188"/>
      <c r="AGV42" s="188"/>
      <c r="AGW42" s="188"/>
      <c r="AGX42" s="188"/>
      <c r="AGY42" s="188"/>
      <c r="AGZ42" s="188"/>
      <c r="AHA42" s="188"/>
      <c r="AHB42" s="188"/>
      <c r="AHC42" s="188"/>
      <c r="AHD42" s="188"/>
      <c r="AHE42" s="188"/>
      <c r="AHF42" s="188"/>
      <c r="AHG42" s="188"/>
      <c r="AHH42" s="188"/>
      <c r="AHI42" s="188"/>
      <c r="AHJ42" s="188"/>
      <c r="AHK42" s="188"/>
      <c r="AHL42" s="188"/>
      <c r="AHM42" s="188"/>
      <c r="AHN42" s="188"/>
      <c r="AHO42" s="188"/>
      <c r="AHP42" s="188"/>
      <c r="AHQ42" s="188"/>
      <c r="AHR42" s="188"/>
      <c r="AHS42" s="188"/>
      <c r="AHT42" s="188"/>
      <c r="AHU42" s="188"/>
      <c r="AHV42" s="188"/>
      <c r="AHW42" s="188"/>
      <c r="AHX42" s="188"/>
      <c r="AHY42" s="188"/>
      <c r="AHZ42" s="188"/>
      <c r="AIA42" s="188"/>
      <c r="AIB42" s="188"/>
      <c r="AIC42" s="188"/>
      <c r="AID42" s="188"/>
      <c r="AIE42" s="188"/>
      <c r="AIF42" s="188"/>
      <c r="AIG42" s="188"/>
      <c r="AIH42" s="188"/>
      <c r="AII42" s="188"/>
      <c r="AIJ42" s="188"/>
      <c r="AIK42" s="188"/>
      <c r="AIL42" s="188"/>
      <c r="AIM42" s="188"/>
      <c r="AIN42" s="188"/>
      <c r="AIO42" s="188"/>
      <c r="AIP42" s="188"/>
      <c r="AIQ42" s="188"/>
      <c r="AIR42" s="188"/>
      <c r="AIS42" s="188"/>
      <c r="AIT42" s="188"/>
      <c r="AIU42" s="188"/>
      <c r="AIV42" s="188"/>
      <c r="AIW42" s="188"/>
      <c r="AIX42" s="188"/>
      <c r="AIY42" s="188"/>
      <c r="AIZ42" s="188"/>
      <c r="AJA42" s="188"/>
      <c r="AJB42" s="188"/>
      <c r="AJC42" s="188"/>
      <c r="AJD42" s="188"/>
      <c r="AJE42" s="188"/>
      <c r="AJF42" s="188"/>
      <c r="AJG42" s="188"/>
      <c r="AJH42" s="188"/>
      <c r="AJI42" s="188"/>
      <c r="AJJ42" s="188"/>
      <c r="AJK42" s="188"/>
      <c r="AJL42" s="188"/>
      <c r="AJM42" s="188"/>
      <c r="AJN42" s="188"/>
      <c r="AJO42" s="188"/>
      <c r="AJP42" s="188"/>
      <c r="AJQ42" s="188"/>
      <c r="AJR42" s="188"/>
      <c r="AJS42" s="188"/>
      <c r="AJT42" s="188"/>
      <c r="AJU42" s="188"/>
      <c r="AJV42" s="188"/>
      <c r="AJW42" s="188"/>
      <c r="AJX42" s="188"/>
      <c r="AJY42" s="188"/>
      <c r="AJZ42" s="188"/>
      <c r="AKA42" s="188"/>
      <c r="AKB42" s="188"/>
      <c r="AKC42" s="188"/>
      <c r="AKD42" s="188"/>
      <c r="AKE42" s="188"/>
      <c r="AKF42" s="188"/>
      <c r="AKG42" s="188"/>
      <c r="AKH42" s="188"/>
      <c r="AKI42" s="188"/>
      <c r="AKJ42" s="188"/>
      <c r="AKK42" s="188"/>
      <c r="AKL42" s="188"/>
      <c r="AKM42" s="188"/>
      <c r="AKN42" s="188"/>
      <c r="AKO42" s="188"/>
      <c r="AKP42" s="188"/>
      <c r="AKQ42" s="188"/>
      <c r="AKR42" s="188"/>
      <c r="AKS42" s="188"/>
      <c r="AKT42" s="188"/>
      <c r="AKU42" s="188"/>
      <c r="AKV42" s="188"/>
      <c r="AKW42" s="188"/>
      <c r="AKX42" s="188"/>
      <c r="AKY42" s="188"/>
      <c r="AKZ42" s="188"/>
      <c r="ALA42" s="188"/>
      <c r="ALB42" s="188"/>
      <c r="ALC42" s="188"/>
      <c r="ALD42" s="188"/>
      <c r="ALE42" s="188"/>
      <c r="ALF42" s="188"/>
      <c r="ALG42" s="188"/>
      <c r="ALH42" s="188"/>
      <c r="ALI42" s="188"/>
      <c r="ALJ42" s="188"/>
      <c r="ALK42" s="188"/>
      <c r="ALL42" s="188"/>
      <c r="ALM42" s="188"/>
      <c r="ALN42" s="188"/>
      <c r="ALO42" s="188"/>
      <c r="ALP42" s="188"/>
      <c r="ALQ42" s="188"/>
      <c r="ALR42" s="188"/>
      <c r="ALS42" s="188"/>
      <c r="ALT42" s="188"/>
      <c r="ALU42" s="188"/>
      <c r="ALV42" s="188"/>
      <c r="ALW42" s="188"/>
      <c r="ALX42" s="188"/>
      <c r="ALY42" s="188"/>
      <c r="ALZ42" s="188"/>
      <c r="AMA42" s="188"/>
      <c r="AMB42" s="188"/>
      <c r="AMC42" s="188"/>
      <c r="AMD42" s="188"/>
      <c r="AME42" s="188"/>
      <c r="AMF42" s="188"/>
      <c r="AMG42" s="188"/>
      <c r="AMH42" s="188"/>
      <c r="AMI42" s="188"/>
      <c r="AMJ42" s="188"/>
      <c r="AMK42" s="188"/>
      <c r="AML42" s="188"/>
      <c r="AMM42" s="188"/>
      <c r="AMN42" s="188"/>
      <c r="AMO42" s="188"/>
      <c r="AMP42" s="188"/>
      <c r="AMQ42" s="188"/>
      <c r="AMR42" s="188"/>
      <c r="AMS42" s="188"/>
      <c r="AMT42" s="188"/>
      <c r="AMU42" s="188"/>
      <c r="AMV42" s="188"/>
      <c r="AMW42" s="188"/>
      <c r="AMX42" s="188"/>
      <c r="AMY42" s="188"/>
      <c r="AMZ42" s="188"/>
      <c r="ANA42" s="188"/>
      <c r="ANB42" s="188"/>
      <c r="ANC42" s="188"/>
      <c r="AND42" s="188"/>
      <c r="ANE42" s="188"/>
      <c r="ANF42" s="188"/>
      <c r="ANG42" s="188"/>
      <c r="ANH42" s="188"/>
      <c r="ANI42" s="188"/>
      <c r="ANJ42" s="188"/>
      <c r="ANK42" s="188"/>
      <c r="ANL42" s="188"/>
      <c r="ANM42" s="188"/>
      <c r="ANN42" s="188"/>
      <c r="ANO42" s="188"/>
      <c r="ANP42" s="188"/>
      <c r="ANQ42" s="188"/>
      <c r="ANR42" s="188"/>
      <c r="ANS42" s="188"/>
      <c r="ANT42" s="188"/>
      <c r="ANU42" s="188"/>
      <c r="ANV42" s="188"/>
      <c r="ANW42" s="188"/>
      <c r="ANX42" s="188"/>
      <c r="ANY42" s="188"/>
      <c r="ANZ42" s="188"/>
      <c r="AOA42" s="188"/>
      <c r="AOB42" s="188"/>
      <c r="AOC42" s="188"/>
      <c r="AOD42" s="188"/>
      <c r="AOE42" s="188"/>
      <c r="AOF42" s="188"/>
      <c r="AOG42" s="188"/>
      <c r="AOH42" s="188"/>
      <c r="AOI42" s="188"/>
      <c r="AOJ42" s="188"/>
      <c r="AOK42" s="188"/>
      <c r="AOL42" s="188"/>
      <c r="AOM42" s="188"/>
      <c r="AON42" s="188"/>
      <c r="AOO42" s="188"/>
      <c r="AOP42" s="188"/>
      <c r="AOQ42" s="188"/>
      <c r="AOR42" s="188"/>
      <c r="AOS42" s="188"/>
      <c r="AOT42" s="188"/>
      <c r="AOU42" s="188"/>
      <c r="AOV42" s="188"/>
      <c r="AOW42" s="188"/>
      <c r="AOX42" s="188"/>
      <c r="AOY42" s="188"/>
      <c r="AOZ42" s="188"/>
      <c r="APA42" s="188"/>
      <c r="APB42" s="188"/>
      <c r="APC42" s="188"/>
      <c r="APD42" s="188"/>
      <c r="APE42" s="188"/>
      <c r="APF42" s="188"/>
      <c r="APG42" s="188"/>
      <c r="APH42" s="188"/>
      <c r="API42" s="188"/>
      <c r="APJ42" s="188"/>
      <c r="APK42" s="188"/>
      <c r="APL42" s="188"/>
      <c r="APM42" s="188"/>
      <c r="APN42" s="188"/>
      <c r="APO42" s="188"/>
      <c r="APP42" s="188"/>
      <c r="APQ42" s="188"/>
      <c r="APR42" s="188"/>
      <c r="APS42" s="188"/>
      <c r="APT42" s="188"/>
      <c r="APU42" s="188"/>
      <c r="APV42" s="188"/>
      <c r="APW42" s="188"/>
      <c r="APX42" s="188"/>
      <c r="APY42" s="188"/>
      <c r="APZ42" s="188"/>
      <c r="AQA42" s="188"/>
      <c r="AQB42" s="188"/>
      <c r="AQC42" s="188"/>
      <c r="AQD42" s="188"/>
      <c r="AQE42" s="188"/>
      <c r="AQF42" s="188"/>
      <c r="AQG42" s="188"/>
      <c r="AQH42" s="188"/>
      <c r="AQI42" s="188"/>
      <c r="AQJ42" s="188"/>
      <c r="AQK42" s="188"/>
      <c r="AQL42" s="188"/>
      <c r="AQM42" s="188"/>
      <c r="AQN42" s="188"/>
      <c r="AQO42" s="188"/>
      <c r="AQP42" s="188"/>
      <c r="AQQ42" s="188"/>
      <c r="AQR42" s="188"/>
      <c r="AQS42" s="188"/>
      <c r="AQT42" s="188"/>
      <c r="AQU42" s="188"/>
      <c r="AQV42" s="188"/>
      <c r="AQW42" s="188"/>
      <c r="AQX42" s="188"/>
      <c r="AQY42" s="188"/>
      <c r="AQZ42" s="188"/>
      <c r="ARA42" s="188"/>
      <c r="ARB42" s="188"/>
      <c r="ARC42" s="188"/>
      <c r="ARD42" s="188"/>
      <c r="ARE42" s="188"/>
      <c r="ARF42" s="188"/>
      <c r="ARG42" s="188"/>
      <c r="ARH42" s="188"/>
      <c r="ARI42" s="188"/>
      <c r="ARJ42" s="188"/>
      <c r="ARK42" s="188"/>
      <c r="ARL42" s="188"/>
      <c r="ARM42" s="188"/>
      <c r="ARN42" s="188"/>
      <c r="ARO42" s="188"/>
      <c r="ARP42" s="188"/>
      <c r="ARQ42" s="188"/>
      <c r="ARR42" s="188"/>
      <c r="ARS42" s="188"/>
      <c r="ART42" s="188"/>
      <c r="ARU42" s="188"/>
      <c r="ARV42" s="188"/>
      <c r="ARW42" s="188"/>
      <c r="ARX42" s="188"/>
      <c r="ARY42" s="188"/>
      <c r="ARZ42" s="188"/>
      <c r="ASA42" s="188"/>
      <c r="ASB42" s="188"/>
      <c r="ASC42" s="188"/>
      <c r="ASD42" s="188"/>
      <c r="ASE42" s="188"/>
      <c r="ASF42" s="188"/>
      <c r="ASG42" s="188"/>
      <c r="ASH42" s="188"/>
      <c r="ASI42" s="188"/>
      <c r="ASJ42" s="188"/>
      <c r="ASK42" s="188"/>
      <c r="ASL42" s="188"/>
      <c r="ASM42" s="188"/>
      <c r="ASN42" s="188"/>
      <c r="ASO42" s="188"/>
      <c r="ASP42" s="188"/>
      <c r="ASQ42" s="188"/>
      <c r="ASR42" s="188"/>
      <c r="ASS42" s="188"/>
      <c r="AST42" s="188"/>
      <c r="ASU42" s="188"/>
      <c r="ASV42" s="188"/>
      <c r="ASW42" s="188"/>
      <c r="ASX42" s="188"/>
      <c r="ASY42" s="188"/>
      <c r="ASZ42" s="188"/>
      <c r="ATA42" s="188"/>
      <c r="ATB42" s="188"/>
      <c r="ATC42" s="188"/>
      <c r="ATD42" s="188"/>
      <c r="ATE42" s="188"/>
      <c r="ATF42" s="188"/>
      <c r="ATG42" s="188"/>
      <c r="ATH42" s="188"/>
      <c r="ATI42" s="188"/>
      <c r="ATJ42" s="188"/>
      <c r="ATK42" s="188"/>
      <c r="ATL42" s="188"/>
      <c r="ATM42" s="188"/>
      <c r="ATN42" s="188"/>
      <c r="ATO42" s="188"/>
      <c r="ATP42" s="188"/>
      <c r="ATQ42" s="188"/>
      <c r="ATR42" s="188"/>
      <c r="ATS42" s="188"/>
      <c r="ATT42" s="188"/>
      <c r="ATU42" s="188"/>
      <c r="ATV42" s="188"/>
      <c r="ATW42" s="188"/>
      <c r="ATX42" s="188"/>
      <c r="ATY42" s="188"/>
      <c r="ATZ42" s="188"/>
      <c r="AUA42" s="188"/>
      <c r="AUB42" s="188"/>
      <c r="AUC42" s="188"/>
      <c r="AUD42" s="188"/>
      <c r="AUE42" s="188"/>
      <c r="AUF42" s="188"/>
      <c r="AUG42" s="188"/>
      <c r="AUH42" s="188"/>
      <c r="AUI42" s="188"/>
      <c r="AUJ42" s="188"/>
      <c r="AUK42" s="188"/>
      <c r="AUL42" s="188"/>
      <c r="AUM42" s="188"/>
      <c r="AUN42" s="188"/>
      <c r="AUO42" s="188"/>
      <c r="AUP42" s="188"/>
      <c r="AUQ42" s="188"/>
      <c r="AUR42" s="188"/>
      <c r="AUS42" s="188"/>
      <c r="AUT42" s="188"/>
      <c r="AUU42" s="188"/>
      <c r="AUV42" s="188"/>
      <c r="AUW42" s="188"/>
      <c r="AUX42" s="188"/>
      <c r="AUY42" s="188"/>
      <c r="AUZ42" s="188"/>
      <c r="AVA42" s="188"/>
      <c r="AVB42" s="188"/>
      <c r="AVC42" s="188"/>
      <c r="AVD42" s="188"/>
      <c r="AVE42" s="188"/>
      <c r="AVF42" s="188"/>
      <c r="AVG42" s="188"/>
      <c r="AVH42" s="188"/>
      <c r="AVI42" s="188"/>
      <c r="AVJ42" s="188"/>
      <c r="AVK42" s="188"/>
      <c r="AVL42" s="188"/>
      <c r="AVM42" s="188"/>
      <c r="AVN42" s="188"/>
      <c r="AVO42" s="188"/>
      <c r="AVP42" s="188"/>
      <c r="AVQ42" s="188"/>
      <c r="AVR42" s="188"/>
      <c r="AVS42" s="188"/>
      <c r="AVT42" s="188"/>
      <c r="AVU42" s="188"/>
      <c r="AVV42" s="188"/>
      <c r="AVW42" s="188"/>
      <c r="AVX42" s="188"/>
      <c r="AVY42" s="188"/>
      <c r="AVZ42" s="188"/>
      <c r="AWA42" s="188"/>
      <c r="AWB42" s="188"/>
      <c r="AWC42" s="188"/>
      <c r="AWD42" s="188"/>
      <c r="AWE42" s="188"/>
      <c r="AWF42" s="188"/>
      <c r="AWG42" s="188"/>
      <c r="AWH42" s="188"/>
      <c r="AWI42" s="188"/>
      <c r="AWJ42" s="188"/>
      <c r="AWK42" s="188"/>
      <c r="AWL42" s="188"/>
      <c r="AWM42" s="188"/>
      <c r="AWN42" s="188"/>
      <c r="AWO42" s="188"/>
      <c r="AWP42" s="188"/>
      <c r="AWQ42" s="188"/>
      <c r="AWR42" s="188"/>
      <c r="AWS42" s="188"/>
      <c r="AWT42" s="188"/>
      <c r="AWU42" s="188"/>
      <c r="AWV42" s="188"/>
      <c r="AWW42" s="188"/>
      <c r="AWX42" s="188"/>
      <c r="AWY42" s="188"/>
      <c r="AWZ42" s="188"/>
      <c r="AXA42" s="188"/>
      <c r="AXB42" s="188"/>
      <c r="AXC42" s="188"/>
      <c r="AXD42" s="188"/>
      <c r="AXE42" s="188"/>
      <c r="AXF42" s="188"/>
      <c r="AXG42" s="188"/>
      <c r="AXH42" s="188"/>
      <c r="AXI42" s="188"/>
      <c r="AXJ42" s="188"/>
      <c r="AXK42" s="188"/>
      <c r="AXL42" s="188"/>
      <c r="AXM42" s="188"/>
      <c r="AXN42" s="188"/>
      <c r="AXO42" s="188"/>
      <c r="AXP42" s="188"/>
      <c r="AXQ42" s="188"/>
      <c r="AXR42" s="188"/>
      <c r="AXS42" s="188"/>
      <c r="AXT42" s="188"/>
      <c r="AXU42" s="188"/>
      <c r="AXV42" s="188"/>
      <c r="AXW42" s="188"/>
      <c r="AXX42" s="188"/>
      <c r="AXY42" s="188"/>
      <c r="AXZ42" s="188"/>
      <c r="AYA42" s="188"/>
      <c r="AYB42" s="188"/>
      <c r="AYC42" s="188"/>
      <c r="AYD42" s="188"/>
      <c r="AYE42" s="188"/>
      <c r="AYF42" s="188"/>
      <c r="AYG42" s="188"/>
      <c r="AYH42" s="188"/>
      <c r="AYI42" s="188"/>
      <c r="AYJ42" s="188"/>
      <c r="AYK42" s="188"/>
      <c r="AYL42" s="188"/>
      <c r="AYM42" s="188"/>
      <c r="AYN42" s="188"/>
      <c r="AYO42" s="188"/>
      <c r="AYP42" s="188"/>
      <c r="AYQ42" s="188"/>
      <c r="AYR42" s="188"/>
      <c r="AYS42" s="188"/>
      <c r="AYT42" s="188"/>
      <c r="AYU42" s="188"/>
      <c r="AYV42" s="188"/>
      <c r="AYW42" s="188"/>
      <c r="AYX42" s="188"/>
      <c r="AYY42" s="188"/>
      <c r="AYZ42" s="188"/>
      <c r="AZA42" s="188"/>
      <c r="AZB42" s="188"/>
      <c r="AZC42" s="188"/>
      <c r="AZD42" s="188"/>
      <c r="AZE42" s="188"/>
      <c r="AZF42" s="188"/>
      <c r="AZG42" s="188"/>
      <c r="AZH42" s="188"/>
      <c r="AZI42" s="188"/>
      <c r="AZJ42" s="188"/>
      <c r="AZK42" s="188"/>
      <c r="AZL42" s="188"/>
      <c r="AZM42" s="188"/>
      <c r="AZN42" s="188"/>
      <c r="AZO42" s="188"/>
      <c r="AZP42" s="188"/>
      <c r="AZQ42" s="188"/>
      <c r="AZR42" s="188"/>
      <c r="AZS42" s="188"/>
      <c r="AZT42" s="188"/>
      <c r="AZU42" s="188"/>
      <c r="AZV42" s="188"/>
      <c r="AZW42" s="188"/>
      <c r="AZX42" s="188"/>
      <c r="AZY42" s="188"/>
      <c r="AZZ42" s="188"/>
      <c r="BAA42" s="188"/>
      <c r="BAB42" s="188"/>
      <c r="BAC42" s="188"/>
      <c r="BAD42" s="188"/>
      <c r="BAE42" s="188"/>
      <c r="BAF42" s="188"/>
      <c r="BAG42" s="188"/>
      <c r="BAH42" s="188"/>
      <c r="BAI42" s="188"/>
      <c r="BAJ42" s="188"/>
      <c r="BAK42" s="188"/>
      <c r="BAL42" s="188"/>
      <c r="BAM42" s="188"/>
      <c r="BAN42" s="188"/>
      <c r="BAO42" s="188"/>
      <c r="BAP42" s="188"/>
      <c r="BAQ42" s="188"/>
      <c r="BAR42" s="188"/>
      <c r="BAS42" s="188"/>
      <c r="BAT42" s="188"/>
      <c r="BAU42" s="188"/>
      <c r="BAV42" s="188"/>
      <c r="BAW42" s="188"/>
      <c r="BAX42" s="188"/>
      <c r="BAY42" s="188"/>
      <c r="BAZ42" s="188"/>
      <c r="BBA42" s="188"/>
      <c r="BBB42" s="188"/>
      <c r="BBC42" s="188"/>
      <c r="BBD42" s="188"/>
      <c r="BBE42" s="188"/>
      <c r="BBF42" s="188"/>
      <c r="BBG42" s="188"/>
      <c r="BBH42" s="188"/>
      <c r="BBI42" s="188"/>
      <c r="BBJ42" s="188"/>
      <c r="BBK42" s="188"/>
      <c r="BBL42" s="188"/>
      <c r="BBM42" s="188"/>
      <c r="BBN42" s="188"/>
      <c r="BBO42" s="188"/>
      <c r="BBP42" s="188"/>
      <c r="BBQ42" s="188"/>
      <c r="BBR42" s="188"/>
      <c r="BBS42" s="188"/>
      <c r="BBT42" s="188"/>
      <c r="BBU42" s="188"/>
      <c r="BBV42" s="188"/>
      <c r="BBW42" s="188"/>
      <c r="BBX42" s="188"/>
      <c r="BBY42" s="188"/>
      <c r="BBZ42" s="188"/>
      <c r="BCA42" s="188"/>
      <c r="BCB42" s="188"/>
      <c r="BCC42" s="188"/>
      <c r="BCD42" s="188"/>
      <c r="BCE42" s="188"/>
      <c r="BCF42" s="188"/>
      <c r="BCG42" s="188"/>
      <c r="BCH42" s="188"/>
      <c r="BCI42" s="188"/>
      <c r="BCJ42" s="188"/>
      <c r="BCK42" s="188"/>
      <c r="BCL42" s="188"/>
      <c r="BCM42" s="188"/>
      <c r="BCN42" s="188"/>
      <c r="BCO42" s="188"/>
      <c r="BCP42" s="188"/>
      <c r="BCQ42" s="188"/>
      <c r="BCR42" s="188"/>
      <c r="BCS42" s="188"/>
      <c r="BCT42" s="188"/>
      <c r="BCU42" s="188"/>
      <c r="BCV42" s="188"/>
      <c r="BCW42" s="188"/>
      <c r="BCX42" s="188"/>
      <c r="BCY42" s="188"/>
      <c r="BCZ42" s="188"/>
      <c r="BDA42" s="188"/>
      <c r="BDB42" s="188"/>
      <c r="BDC42" s="188"/>
      <c r="BDD42" s="188"/>
      <c r="BDE42" s="188"/>
      <c r="BDF42" s="188"/>
      <c r="BDG42" s="188"/>
      <c r="BDH42" s="188"/>
      <c r="BDI42" s="188"/>
      <c r="BDJ42" s="188"/>
      <c r="BDK42" s="188"/>
      <c r="BDL42" s="188"/>
      <c r="BDM42" s="188"/>
      <c r="BDN42" s="188"/>
      <c r="BDO42" s="188"/>
      <c r="BDP42" s="188"/>
      <c r="BDQ42" s="188"/>
      <c r="BDR42" s="188"/>
      <c r="BDS42" s="188"/>
      <c r="BDT42" s="188"/>
      <c r="BDU42" s="188"/>
      <c r="BDV42" s="188"/>
      <c r="BDW42" s="188"/>
      <c r="BDX42" s="188"/>
      <c r="BDY42" s="188"/>
      <c r="BDZ42" s="188"/>
      <c r="BEA42" s="188"/>
      <c r="BEB42" s="188"/>
      <c r="BEC42" s="188"/>
      <c r="BED42" s="188"/>
      <c r="BEE42" s="188"/>
      <c r="BEF42" s="188"/>
      <c r="BEG42" s="188"/>
      <c r="BEH42" s="188"/>
      <c r="BEI42" s="188"/>
      <c r="BEJ42" s="188"/>
      <c r="BEK42" s="188"/>
      <c r="BEL42" s="188"/>
      <c r="BEM42" s="188"/>
      <c r="BEN42" s="188"/>
      <c r="BEO42" s="188"/>
      <c r="BEP42" s="188"/>
      <c r="BEQ42" s="188"/>
      <c r="BER42" s="188"/>
      <c r="BES42" s="188"/>
      <c r="BET42" s="188"/>
      <c r="BEU42" s="188"/>
      <c r="BEV42" s="188"/>
      <c r="BEW42" s="188"/>
      <c r="BEX42" s="188"/>
      <c r="BEY42" s="188"/>
      <c r="BEZ42" s="188"/>
      <c r="BFA42" s="188"/>
      <c r="BFB42" s="188"/>
      <c r="BFC42" s="188"/>
      <c r="BFD42" s="188"/>
      <c r="BFE42" s="188"/>
      <c r="BFF42" s="188"/>
      <c r="BFG42" s="188"/>
      <c r="BFH42" s="188"/>
      <c r="BFI42" s="188"/>
      <c r="BFJ42" s="188"/>
      <c r="BFK42" s="188"/>
      <c r="BFL42" s="188"/>
      <c r="BFM42" s="188"/>
      <c r="BFN42" s="188"/>
      <c r="BFO42" s="188"/>
      <c r="BFP42" s="188"/>
      <c r="BFQ42" s="188"/>
      <c r="BFR42" s="188"/>
      <c r="BFS42" s="188"/>
      <c r="BFT42" s="188"/>
      <c r="BFU42" s="188"/>
      <c r="BFV42" s="188"/>
      <c r="BFW42" s="188"/>
      <c r="BFX42" s="188"/>
      <c r="BFY42" s="188"/>
      <c r="BFZ42" s="188"/>
      <c r="BGA42" s="188"/>
      <c r="BGB42" s="188"/>
      <c r="BGC42" s="188"/>
      <c r="BGD42" s="188"/>
      <c r="BGE42" s="188"/>
      <c r="BGF42" s="188"/>
      <c r="BGG42" s="188"/>
      <c r="BGH42" s="188"/>
      <c r="BGI42" s="188"/>
      <c r="BGJ42" s="188"/>
      <c r="BGK42" s="188"/>
      <c r="BGL42" s="188"/>
      <c r="BGM42" s="188"/>
      <c r="BGN42" s="188"/>
      <c r="BGO42" s="188"/>
      <c r="BGP42" s="188"/>
      <c r="BGQ42" s="188"/>
      <c r="BGR42" s="188"/>
      <c r="BGS42" s="188"/>
      <c r="BGT42" s="188"/>
      <c r="BGU42" s="188"/>
      <c r="BGV42" s="188"/>
      <c r="BGW42" s="188"/>
      <c r="BGX42" s="188"/>
      <c r="BGY42" s="188"/>
      <c r="BGZ42" s="188"/>
      <c r="BHA42" s="188"/>
      <c r="BHB42" s="188"/>
      <c r="BHC42" s="188"/>
      <c r="BHD42" s="188"/>
      <c r="BHE42" s="188"/>
      <c r="BHF42" s="188"/>
      <c r="BHG42" s="188"/>
      <c r="BHH42" s="188"/>
      <c r="BHI42" s="188"/>
      <c r="BHJ42" s="188"/>
      <c r="BHK42" s="188"/>
      <c r="BHL42" s="188"/>
      <c r="BHM42" s="188"/>
      <c r="BHN42" s="188"/>
      <c r="BHO42" s="188"/>
      <c r="BHP42" s="188"/>
      <c r="BHQ42" s="188"/>
      <c r="BHR42" s="188"/>
      <c r="BHS42" s="188"/>
      <c r="BHT42" s="188"/>
      <c r="BHU42" s="188"/>
      <c r="BHV42" s="188"/>
      <c r="BHW42" s="188"/>
      <c r="BHX42" s="188"/>
      <c r="BHY42" s="188"/>
      <c r="BHZ42" s="188"/>
      <c r="BIA42" s="188"/>
      <c r="BIB42" s="188"/>
      <c r="BIC42" s="188"/>
      <c r="BID42" s="188"/>
      <c r="BIE42" s="188"/>
      <c r="BIF42" s="188"/>
      <c r="BIG42" s="188"/>
      <c r="BIH42" s="188"/>
      <c r="BII42" s="188"/>
      <c r="BIJ42" s="188"/>
      <c r="BIK42" s="188"/>
      <c r="BIL42" s="188"/>
      <c r="BIM42" s="188"/>
      <c r="BIN42" s="188"/>
      <c r="BIO42" s="188"/>
      <c r="BIP42" s="188"/>
      <c r="BIQ42" s="188"/>
      <c r="BIR42" s="188"/>
      <c r="BIS42" s="188"/>
      <c r="BIT42" s="188"/>
      <c r="BIU42" s="188"/>
      <c r="BIV42" s="188"/>
      <c r="BIW42" s="188"/>
      <c r="BIX42" s="188"/>
      <c r="BIY42" s="188"/>
      <c r="BIZ42" s="188"/>
      <c r="BJA42" s="188"/>
      <c r="BJB42" s="188"/>
      <c r="BJC42" s="188"/>
      <c r="BJD42" s="188"/>
      <c r="BJE42" s="188"/>
      <c r="BJF42" s="188"/>
      <c r="BJG42" s="188"/>
      <c r="BJH42" s="188"/>
      <c r="BJI42" s="188"/>
      <c r="BJJ42" s="188"/>
      <c r="BJK42" s="188"/>
      <c r="BJL42" s="188"/>
      <c r="BJM42" s="188"/>
      <c r="BJN42" s="188"/>
      <c r="BJO42" s="188"/>
      <c r="BJP42" s="188"/>
      <c r="BJQ42" s="188"/>
      <c r="BJR42" s="188"/>
      <c r="BJS42" s="188"/>
      <c r="BJT42" s="188"/>
      <c r="BJU42" s="188"/>
      <c r="BJV42" s="188"/>
      <c r="BJW42" s="188"/>
      <c r="BJX42" s="188"/>
      <c r="BJY42" s="188"/>
      <c r="BJZ42" s="188"/>
      <c r="BKA42" s="188"/>
      <c r="BKB42" s="188"/>
      <c r="BKC42" s="188"/>
      <c r="BKD42" s="188"/>
      <c r="BKE42" s="188"/>
      <c r="BKF42" s="188"/>
      <c r="BKG42" s="188"/>
      <c r="BKH42" s="188"/>
      <c r="BKI42" s="188"/>
      <c r="BKJ42" s="188"/>
      <c r="BKK42" s="188"/>
      <c r="BKL42" s="188"/>
      <c r="BKM42" s="188"/>
      <c r="BKN42" s="188"/>
      <c r="BKO42" s="188"/>
      <c r="BKP42" s="188"/>
      <c r="BKQ42" s="188"/>
      <c r="BKR42" s="188"/>
      <c r="BKS42" s="188"/>
      <c r="BKT42" s="188"/>
      <c r="BKU42" s="188"/>
      <c r="BKV42" s="188"/>
      <c r="BKW42" s="188"/>
      <c r="BKX42" s="188"/>
      <c r="BKY42" s="188"/>
      <c r="BKZ42" s="188"/>
      <c r="BLA42" s="188"/>
      <c r="BLB42" s="188"/>
      <c r="BLC42" s="188"/>
      <c r="BLD42" s="188"/>
      <c r="BLE42" s="188"/>
      <c r="BLF42" s="188"/>
      <c r="BLG42" s="188"/>
      <c r="BLH42" s="188"/>
      <c r="BLI42" s="188"/>
      <c r="BLJ42" s="188"/>
      <c r="BLK42" s="188"/>
      <c r="BLL42" s="188"/>
      <c r="BLM42" s="188"/>
      <c r="BLN42" s="188"/>
      <c r="BLO42" s="188"/>
      <c r="BLP42" s="188"/>
      <c r="BLQ42" s="188"/>
      <c r="BLR42" s="188"/>
      <c r="BLS42" s="188"/>
      <c r="BLT42" s="188"/>
      <c r="BLU42" s="188"/>
      <c r="BLV42" s="188"/>
      <c r="BLW42" s="188"/>
      <c r="BLX42" s="188"/>
      <c r="BLY42" s="188"/>
      <c r="BLZ42" s="188"/>
      <c r="BMA42" s="188"/>
      <c r="BMB42" s="188"/>
      <c r="BMC42" s="188"/>
      <c r="BMD42" s="188"/>
      <c r="BME42" s="188"/>
      <c r="BMF42" s="188"/>
      <c r="BMG42" s="188"/>
      <c r="BMH42" s="188"/>
      <c r="BMI42" s="188"/>
      <c r="BMJ42" s="188"/>
      <c r="BMK42" s="188"/>
      <c r="BML42" s="188"/>
      <c r="BMM42" s="188"/>
      <c r="BMN42" s="188"/>
      <c r="BMO42" s="188"/>
      <c r="BMP42" s="188"/>
      <c r="BMQ42" s="188"/>
      <c r="BMR42" s="188"/>
      <c r="BMS42" s="188"/>
      <c r="BMT42" s="188"/>
      <c r="BMU42" s="188"/>
      <c r="BMV42" s="188"/>
      <c r="BMW42" s="188"/>
      <c r="BMX42" s="188"/>
      <c r="BMY42" s="188"/>
      <c r="BMZ42" s="188"/>
      <c r="BNA42" s="188"/>
      <c r="BNB42" s="188"/>
      <c r="BNC42" s="188"/>
      <c r="BND42" s="188"/>
      <c r="BNE42" s="188"/>
      <c r="BNF42" s="188"/>
      <c r="BNG42" s="188"/>
      <c r="BNH42" s="188"/>
      <c r="BNI42" s="188"/>
      <c r="BNJ42" s="188"/>
      <c r="BNK42" s="188"/>
      <c r="BNL42" s="188"/>
      <c r="BNM42" s="188"/>
      <c r="BNN42" s="188"/>
      <c r="BNO42" s="188"/>
      <c r="BNP42" s="188"/>
      <c r="BNQ42" s="188"/>
      <c r="BNR42" s="188"/>
      <c r="BNS42" s="188"/>
      <c r="BNT42" s="188"/>
      <c r="BNU42" s="188"/>
      <c r="BNV42" s="188"/>
      <c r="BNW42" s="188"/>
      <c r="BNX42" s="188"/>
      <c r="BNY42" s="188"/>
      <c r="BNZ42" s="188"/>
      <c r="BOA42" s="188"/>
      <c r="BOB42" s="188"/>
      <c r="BOC42" s="188"/>
      <c r="BOD42" s="188"/>
      <c r="BOE42" s="188"/>
      <c r="BOF42" s="188"/>
      <c r="BOG42" s="188"/>
      <c r="BOH42" s="188"/>
      <c r="BOI42" s="188"/>
      <c r="BOJ42" s="188"/>
      <c r="BOK42" s="188"/>
      <c r="BOL42" s="188"/>
      <c r="BOM42" s="188"/>
      <c r="BON42" s="188"/>
      <c r="BOO42" s="188"/>
      <c r="BOP42" s="188"/>
      <c r="BOQ42" s="188"/>
      <c r="BOR42" s="188"/>
      <c r="BOS42" s="188"/>
      <c r="BOT42" s="188"/>
      <c r="BOU42" s="188"/>
      <c r="BOV42" s="188"/>
      <c r="BOW42" s="188"/>
      <c r="BOX42" s="188"/>
      <c r="BOY42" s="188"/>
      <c r="BOZ42" s="188"/>
      <c r="BPA42" s="188"/>
      <c r="BPB42" s="188"/>
      <c r="BPC42" s="188"/>
      <c r="BPD42" s="188"/>
      <c r="BPE42" s="188"/>
      <c r="BPF42" s="188"/>
      <c r="BPG42" s="188"/>
      <c r="BPH42" s="188"/>
      <c r="BPI42" s="188"/>
      <c r="BPJ42" s="188"/>
      <c r="BPK42" s="188"/>
      <c r="BPL42" s="188"/>
      <c r="BPM42" s="188"/>
      <c r="BPN42" s="188"/>
      <c r="BPO42" s="188"/>
      <c r="BPP42" s="188"/>
      <c r="BPQ42" s="188"/>
      <c r="BPR42" s="188"/>
      <c r="BPS42" s="188"/>
      <c r="BPT42" s="188"/>
      <c r="BPU42" s="188"/>
      <c r="BPV42" s="188"/>
      <c r="BPW42" s="188"/>
      <c r="BPX42" s="188"/>
      <c r="BPY42" s="188"/>
      <c r="BPZ42" s="188"/>
      <c r="BQA42" s="188"/>
      <c r="BQB42" s="188"/>
      <c r="BQC42" s="188"/>
      <c r="BQD42" s="188"/>
      <c r="BQE42" s="188"/>
      <c r="BQF42" s="188"/>
      <c r="BQG42" s="188"/>
      <c r="BQH42" s="188"/>
      <c r="BQI42" s="188"/>
      <c r="BQJ42" s="188"/>
      <c r="BQK42" s="188"/>
      <c r="BQL42" s="188"/>
      <c r="BQM42" s="188"/>
      <c r="BQN42" s="188"/>
      <c r="BQO42" s="188"/>
      <c r="BQP42" s="188"/>
      <c r="BQQ42" s="188"/>
      <c r="BQR42" s="188"/>
      <c r="BQS42" s="188"/>
      <c r="BQT42" s="188"/>
      <c r="BQU42" s="188"/>
      <c r="BQV42" s="188"/>
      <c r="BQW42" s="188"/>
      <c r="BQX42" s="188"/>
      <c r="BQY42" s="188"/>
      <c r="BQZ42" s="188"/>
      <c r="BRA42" s="188"/>
      <c r="BRB42" s="188"/>
      <c r="BRC42" s="188"/>
      <c r="BRD42" s="188"/>
      <c r="BRE42" s="188"/>
      <c r="BRF42" s="188"/>
      <c r="BRG42" s="188"/>
      <c r="BRH42" s="188"/>
      <c r="BRI42" s="188"/>
      <c r="BRJ42" s="188"/>
      <c r="BRK42" s="188"/>
      <c r="BRL42" s="188"/>
      <c r="BRM42" s="188"/>
      <c r="BRN42" s="188"/>
      <c r="BRO42" s="188"/>
      <c r="BRP42" s="188"/>
      <c r="BRQ42" s="188"/>
      <c r="BRR42" s="188"/>
      <c r="BRS42" s="188"/>
      <c r="BRT42" s="188"/>
      <c r="BRU42" s="188"/>
      <c r="BRV42" s="188"/>
      <c r="BRW42" s="188"/>
      <c r="BRX42" s="188"/>
      <c r="BRY42" s="188"/>
      <c r="BRZ42" s="188"/>
      <c r="BSA42" s="188"/>
      <c r="BSB42" s="188"/>
      <c r="BSC42" s="188"/>
      <c r="BSD42" s="188"/>
      <c r="BSE42" s="188"/>
      <c r="BSF42" s="188"/>
      <c r="BSG42" s="188"/>
      <c r="BSH42" s="188"/>
      <c r="BSI42" s="188"/>
      <c r="BSJ42" s="188"/>
      <c r="BSK42" s="188"/>
      <c r="BSL42" s="188"/>
      <c r="BSM42" s="188"/>
      <c r="BSN42" s="188"/>
      <c r="BSO42" s="188"/>
      <c r="BSP42" s="188"/>
      <c r="BSQ42" s="188"/>
      <c r="BSR42" s="188"/>
      <c r="BSS42" s="188"/>
      <c r="BST42" s="188"/>
      <c r="BSU42" s="188"/>
      <c r="BSV42" s="188"/>
      <c r="BSW42" s="188"/>
      <c r="BSX42" s="188"/>
      <c r="BSY42" s="188"/>
      <c r="BSZ42" s="188"/>
      <c r="BTA42" s="188"/>
      <c r="BTB42" s="188"/>
      <c r="BTC42" s="188"/>
      <c r="BTD42" s="188"/>
      <c r="BTE42" s="188"/>
      <c r="BTF42" s="188"/>
      <c r="BTG42" s="188"/>
      <c r="BTH42" s="188"/>
      <c r="BTI42" s="188"/>
      <c r="BTJ42" s="188"/>
      <c r="BTK42" s="188"/>
      <c r="BTL42" s="188"/>
      <c r="BTM42" s="188"/>
      <c r="BTN42" s="188"/>
      <c r="BTO42" s="188"/>
      <c r="BTP42" s="188"/>
      <c r="BTQ42" s="188"/>
      <c r="BTR42" s="188"/>
      <c r="BTS42" s="188"/>
      <c r="BTT42" s="188"/>
      <c r="BTU42" s="188"/>
      <c r="BTV42" s="188"/>
      <c r="BTW42" s="188"/>
      <c r="BTX42" s="188"/>
      <c r="BTY42" s="188"/>
      <c r="BTZ42" s="188"/>
      <c r="BUA42" s="188"/>
      <c r="BUB42" s="188"/>
      <c r="BUC42" s="188"/>
      <c r="BUD42" s="188"/>
      <c r="BUE42" s="188"/>
      <c r="BUF42" s="188"/>
      <c r="BUG42" s="188"/>
      <c r="BUH42" s="188"/>
      <c r="BUI42" s="188"/>
      <c r="BUJ42" s="188"/>
      <c r="BUK42" s="188"/>
      <c r="BUL42" s="188"/>
      <c r="BUM42" s="188"/>
      <c r="BUN42" s="188"/>
      <c r="BUO42" s="188"/>
      <c r="BUP42" s="188"/>
      <c r="BUQ42" s="188"/>
      <c r="BUR42" s="188"/>
      <c r="BUS42" s="188"/>
      <c r="BUT42" s="188"/>
      <c r="BUU42" s="188"/>
      <c r="BUV42" s="188"/>
      <c r="BUW42" s="188"/>
      <c r="BUX42" s="188"/>
      <c r="BUY42" s="188"/>
      <c r="BUZ42" s="188"/>
      <c r="BVA42" s="188"/>
      <c r="BVB42" s="188"/>
      <c r="BVC42" s="188"/>
      <c r="BVD42" s="188"/>
      <c r="BVE42" s="188"/>
      <c r="BVF42" s="188"/>
      <c r="BVG42" s="188"/>
      <c r="BVH42" s="188"/>
      <c r="BVI42" s="188"/>
      <c r="BVJ42" s="188"/>
      <c r="BVK42" s="188"/>
      <c r="BVL42" s="188"/>
      <c r="BVM42" s="188"/>
      <c r="BVN42" s="188"/>
      <c r="BVO42" s="188"/>
      <c r="BVP42" s="188"/>
      <c r="BVQ42" s="188"/>
      <c r="BVR42" s="188"/>
      <c r="BVS42" s="188"/>
      <c r="BVT42" s="188"/>
      <c r="BVU42" s="188"/>
      <c r="BVV42" s="188"/>
      <c r="BVW42" s="188"/>
      <c r="BVX42" s="188"/>
      <c r="BVY42" s="188"/>
      <c r="BVZ42" s="188"/>
      <c r="BWA42" s="188"/>
      <c r="BWB42" s="188"/>
      <c r="BWC42" s="188"/>
      <c r="BWD42" s="188"/>
      <c r="BWE42" s="188"/>
      <c r="BWF42" s="188"/>
      <c r="BWG42" s="188"/>
      <c r="BWH42" s="188"/>
      <c r="BWI42" s="188"/>
      <c r="BWJ42" s="188"/>
      <c r="BWK42" s="188"/>
      <c r="BWL42" s="188"/>
      <c r="BWM42" s="188"/>
      <c r="BWN42" s="188"/>
      <c r="BWO42" s="188"/>
      <c r="BWP42" s="188"/>
      <c r="BWQ42" s="188"/>
      <c r="BWR42" s="188"/>
      <c r="BWS42" s="188"/>
      <c r="BWT42" s="188"/>
      <c r="BWU42" s="188"/>
      <c r="BWV42" s="188"/>
      <c r="BWW42" s="188"/>
      <c r="BWX42" s="188"/>
      <c r="BWY42" s="188"/>
      <c r="BWZ42" s="188"/>
      <c r="BXA42" s="188"/>
      <c r="BXB42" s="188"/>
      <c r="BXC42" s="188"/>
      <c r="BXD42" s="188"/>
      <c r="BXE42" s="188"/>
      <c r="BXF42" s="188"/>
      <c r="BXG42" s="188"/>
      <c r="BXH42" s="188"/>
      <c r="BXI42" s="188"/>
      <c r="BXJ42" s="188"/>
      <c r="BXK42" s="188"/>
      <c r="BXL42" s="188"/>
      <c r="BXM42" s="188"/>
      <c r="BXN42" s="188"/>
      <c r="BXO42" s="188"/>
      <c r="BXP42" s="188"/>
      <c r="BXQ42" s="188"/>
      <c r="BXR42" s="188"/>
      <c r="BXS42" s="188"/>
      <c r="BXT42" s="188"/>
      <c r="BXU42" s="188"/>
      <c r="BXV42" s="188"/>
      <c r="BXW42" s="188"/>
      <c r="BXX42" s="188"/>
      <c r="BXY42" s="188"/>
      <c r="BXZ42" s="188"/>
      <c r="BYA42" s="188"/>
      <c r="BYB42" s="188"/>
      <c r="BYC42" s="188"/>
      <c r="BYD42" s="188"/>
      <c r="BYE42" s="188"/>
      <c r="BYF42" s="188"/>
      <c r="BYG42" s="188"/>
      <c r="BYH42" s="188"/>
      <c r="BYI42" s="188"/>
      <c r="BYJ42" s="188"/>
      <c r="BYK42" s="188"/>
      <c r="BYL42" s="188"/>
      <c r="BYM42" s="188"/>
      <c r="BYN42" s="188"/>
      <c r="BYO42" s="188"/>
      <c r="BYP42" s="188"/>
      <c r="BYQ42" s="188"/>
      <c r="BYR42" s="188"/>
      <c r="BYS42" s="188"/>
      <c r="BYT42" s="188"/>
      <c r="BYU42" s="188"/>
      <c r="BYV42" s="188"/>
      <c r="BYW42" s="188"/>
      <c r="BYX42" s="188"/>
      <c r="BYY42" s="188"/>
      <c r="BYZ42" s="188"/>
      <c r="BZA42" s="188"/>
      <c r="BZB42" s="188"/>
      <c r="BZC42" s="188"/>
      <c r="BZD42" s="188"/>
      <c r="BZE42" s="188"/>
      <c r="BZF42" s="188"/>
      <c r="BZG42" s="188"/>
      <c r="BZH42" s="188"/>
      <c r="BZI42" s="188"/>
      <c r="BZJ42" s="188"/>
      <c r="BZK42" s="188"/>
      <c r="BZL42" s="188"/>
      <c r="BZM42" s="188"/>
      <c r="BZN42" s="188"/>
      <c r="BZO42" s="188"/>
      <c r="BZP42" s="188"/>
      <c r="BZQ42" s="188"/>
      <c r="BZR42" s="188"/>
      <c r="BZS42" s="188"/>
      <c r="BZT42" s="188"/>
      <c r="BZU42" s="188"/>
      <c r="BZV42" s="188"/>
      <c r="BZW42" s="188"/>
      <c r="BZX42" s="188"/>
      <c r="BZY42" s="188"/>
      <c r="BZZ42" s="188"/>
      <c r="CAA42" s="188"/>
      <c r="CAB42" s="188"/>
      <c r="CAC42" s="188"/>
      <c r="CAD42" s="188"/>
      <c r="CAE42" s="188"/>
      <c r="CAF42" s="188"/>
      <c r="CAG42" s="188"/>
      <c r="CAH42" s="188"/>
      <c r="CAI42" s="188"/>
      <c r="CAJ42" s="188"/>
      <c r="CAK42" s="188"/>
      <c r="CAL42" s="188"/>
      <c r="CAM42" s="188"/>
      <c r="CAN42" s="188"/>
      <c r="CAO42" s="188"/>
      <c r="CAP42" s="188"/>
      <c r="CAQ42" s="188"/>
      <c r="CAR42" s="188"/>
      <c r="CAS42" s="188"/>
      <c r="CAT42" s="188"/>
      <c r="CAU42" s="188"/>
      <c r="CAV42" s="188"/>
      <c r="CAW42" s="188"/>
      <c r="CAX42" s="188"/>
      <c r="CAY42" s="188"/>
      <c r="CAZ42" s="188"/>
      <c r="CBA42" s="188"/>
      <c r="CBB42" s="188"/>
      <c r="CBC42" s="188"/>
      <c r="CBD42" s="188"/>
      <c r="CBE42" s="188"/>
      <c r="CBF42" s="188"/>
      <c r="CBG42" s="188"/>
      <c r="CBH42" s="188"/>
      <c r="CBI42" s="188"/>
      <c r="CBJ42" s="188"/>
      <c r="CBK42" s="188"/>
      <c r="CBL42" s="188"/>
      <c r="CBM42" s="188"/>
      <c r="CBN42" s="188"/>
      <c r="CBO42" s="188"/>
      <c r="CBP42" s="188"/>
      <c r="CBQ42" s="188"/>
      <c r="CBR42" s="188"/>
      <c r="CBS42" s="188"/>
      <c r="CBT42" s="188"/>
      <c r="CBU42" s="188"/>
      <c r="CBV42" s="188"/>
      <c r="CBW42" s="188"/>
      <c r="CBX42" s="188"/>
      <c r="CBY42" s="188"/>
      <c r="CBZ42" s="188"/>
      <c r="CCA42" s="188"/>
      <c r="CCB42" s="188"/>
      <c r="CCC42" s="188"/>
      <c r="CCD42" s="188"/>
      <c r="CCE42" s="188"/>
      <c r="CCF42" s="188"/>
      <c r="CCG42" s="188"/>
      <c r="CCH42" s="188"/>
      <c r="CCI42" s="188"/>
      <c r="CCJ42" s="188"/>
      <c r="CCK42" s="188"/>
      <c r="CCL42" s="188"/>
      <c r="CCM42" s="188"/>
      <c r="CCN42" s="188"/>
      <c r="CCO42" s="188"/>
      <c r="CCP42" s="188"/>
      <c r="CCQ42" s="188"/>
      <c r="CCR42" s="188"/>
      <c r="CCS42" s="188"/>
      <c r="CCT42" s="188"/>
      <c r="CCU42" s="188"/>
      <c r="CCV42" s="188"/>
      <c r="CCW42" s="188"/>
      <c r="CCX42" s="188"/>
      <c r="CCY42" s="188"/>
      <c r="CCZ42" s="188"/>
      <c r="CDA42" s="188"/>
      <c r="CDB42" s="188"/>
      <c r="CDC42" s="188"/>
      <c r="CDD42" s="188"/>
      <c r="CDE42" s="188"/>
      <c r="CDF42" s="188"/>
      <c r="CDG42" s="188"/>
      <c r="CDH42" s="188"/>
      <c r="CDI42" s="188"/>
      <c r="CDJ42" s="188"/>
      <c r="CDK42" s="188"/>
      <c r="CDL42" s="188"/>
      <c r="CDM42" s="188"/>
      <c r="CDN42" s="188"/>
      <c r="CDO42" s="188"/>
      <c r="CDP42" s="188"/>
      <c r="CDQ42" s="188"/>
      <c r="CDR42" s="188"/>
      <c r="CDS42" s="188"/>
      <c r="CDT42" s="188"/>
      <c r="CDU42" s="188"/>
      <c r="CDV42" s="188"/>
      <c r="CDW42" s="188"/>
      <c r="CDX42" s="188"/>
      <c r="CDY42" s="188"/>
      <c r="CDZ42" s="188"/>
      <c r="CEA42" s="188"/>
      <c r="CEB42" s="188"/>
      <c r="CEC42" s="188"/>
      <c r="CED42" s="188"/>
      <c r="CEE42" s="188"/>
      <c r="CEF42" s="188"/>
      <c r="CEG42" s="188"/>
      <c r="CEH42" s="188"/>
      <c r="CEI42" s="188"/>
      <c r="CEJ42" s="188"/>
      <c r="CEK42" s="188"/>
      <c r="CEL42" s="188"/>
      <c r="CEM42" s="188"/>
      <c r="CEN42" s="188"/>
      <c r="CEO42" s="188"/>
      <c r="CEP42" s="188"/>
      <c r="CEQ42" s="188"/>
      <c r="CER42" s="188"/>
      <c r="CES42" s="188"/>
      <c r="CET42" s="188"/>
      <c r="CEU42" s="188"/>
      <c r="CEV42" s="188"/>
      <c r="CEW42" s="188"/>
      <c r="CEX42" s="188"/>
      <c r="CEY42" s="188"/>
      <c r="CEZ42" s="188"/>
      <c r="CFA42" s="188"/>
      <c r="CFB42" s="188"/>
      <c r="CFC42" s="188"/>
      <c r="CFD42" s="188"/>
      <c r="CFE42" s="188"/>
      <c r="CFF42" s="188"/>
      <c r="CFG42" s="188"/>
      <c r="CFH42" s="188"/>
      <c r="CFI42" s="188"/>
      <c r="CFJ42" s="188"/>
      <c r="CFK42" s="188"/>
      <c r="CFL42" s="188"/>
      <c r="CFM42" s="188"/>
      <c r="CFN42" s="188"/>
      <c r="CFO42" s="188"/>
      <c r="CFP42" s="188"/>
      <c r="CFQ42" s="188"/>
      <c r="CFR42" s="188"/>
      <c r="CFS42" s="188"/>
      <c r="CFT42" s="188"/>
      <c r="CFU42" s="188"/>
      <c r="CFV42" s="188"/>
      <c r="CFW42" s="188"/>
      <c r="CFX42" s="188"/>
      <c r="CFY42" s="188"/>
      <c r="CFZ42" s="188"/>
      <c r="CGA42" s="188"/>
      <c r="CGB42" s="188"/>
      <c r="CGC42" s="188"/>
      <c r="CGD42" s="188"/>
      <c r="CGE42" s="188"/>
      <c r="CGF42" s="188"/>
      <c r="CGG42" s="188"/>
      <c r="CGH42" s="188"/>
      <c r="CGI42" s="188"/>
      <c r="CGJ42" s="188"/>
      <c r="CGK42" s="188"/>
      <c r="CGL42" s="188"/>
      <c r="CGM42" s="188"/>
      <c r="CGN42" s="188"/>
      <c r="CGO42" s="188"/>
      <c r="CGP42" s="188"/>
      <c r="CGQ42" s="188"/>
      <c r="CGR42" s="188"/>
      <c r="CGS42" s="188"/>
      <c r="CGT42" s="188"/>
      <c r="CGU42" s="188"/>
      <c r="CGV42" s="188"/>
      <c r="CGW42" s="188"/>
      <c r="CGX42" s="188"/>
      <c r="CGY42" s="188"/>
      <c r="CGZ42" s="188"/>
      <c r="CHA42" s="188"/>
      <c r="CHB42" s="188"/>
      <c r="CHC42" s="188"/>
      <c r="CHD42" s="188"/>
      <c r="CHE42" s="188"/>
      <c r="CHF42" s="188"/>
      <c r="CHG42" s="188"/>
      <c r="CHH42" s="188"/>
      <c r="CHI42" s="188"/>
      <c r="CHJ42" s="188"/>
      <c r="CHK42" s="188"/>
      <c r="CHL42" s="188"/>
      <c r="CHM42" s="188"/>
      <c r="CHN42" s="188"/>
      <c r="CHO42" s="188"/>
      <c r="CHP42" s="188"/>
      <c r="CHQ42" s="188"/>
      <c r="CHR42" s="188"/>
      <c r="CHS42" s="188"/>
      <c r="CHT42" s="188"/>
      <c r="CHU42" s="188"/>
      <c r="CHV42" s="188"/>
      <c r="CHW42" s="188"/>
      <c r="CHX42" s="188"/>
      <c r="CHY42" s="188"/>
      <c r="CHZ42" s="188"/>
      <c r="CIA42" s="188"/>
      <c r="CIB42" s="188"/>
      <c r="CIC42" s="188"/>
      <c r="CID42" s="188"/>
      <c r="CIE42" s="188"/>
      <c r="CIF42" s="188"/>
      <c r="CIG42" s="188"/>
      <c r="CIH42" s="188"/>
      <c r="CII42" s="188"/>
      <c r="CIJ42" s="188"/>
      <c r="CIK42" s="188"/>
      <c r="CIL42" s="188"/>
      <c r="CIM42" s="188"/>
      <c r="CIN42" s="188"/>
      <c r="CIO42" s="188"/>
      <c r="CIP42" s="188"/>
      <c r="CIQ42" s="188"/>
      <c r="CIR42" s="188"/>
      <c r="CIS42" s="188"/>
      <c r="CIT42" s="188"/>
      <c r="CIU42" s="188"/>
      <c r="CIV42" s="188"/>
      <c r="CIW42" s="188"/>
      <c r="CIX42" s="188"/>
      <c r="CIY42" s="188"/>
      <c r="CIZ42" s="188"/>
      <c r="CJA42" s="188"/>
      <c r="CJB42" s="188"/>
      <c r="CJC42" s="188"/>
      <c r="CJD42" s="188"/>
      <c r="CJE42" s="188"/>
      <c r="CJF42" s="188"/>
      <c r="CJG42" s="188"/>
      <c r="CJH42" s="188"/>
      <c r="CJI42" s="188"/>
      <c r="CJJ42" s="188"/>
      <c r="CJK42" s="188"/>
      <c r="CJL42" s="188"/>
      <c r="CJM42" s="188"/>
      <c r="CJN42" s="188"/>
      <c r="CJO42" s="188"/>
      <c r="CJP42" s="188"/>
      <c r="CJQ42" s="188"/>
      <c r="CJR42" s="188"/>
      <c r="CJS42" s="188"/>
      <c r="CJT42" s="188"/>
      <c r="CJU42" s="188"/>
      <c r="CJV42" s="188"/>
      <c r="CJW42" s="188"/>
      <c r="CJX42" s="188"/>
      <c r="CJY42" s="188"/>
      <c r="CJZ42" s="188"/>
      <c r="CKA42" s="188"/>
      <c r="CKB42" s="188"/>
      <c r="CKC42" s="188"/>
      <c r="CKD42" s="188"/>
      <c r="CKE42" s="188"/>
      <c r="CKF42" s="188"/>
      <c r="CKG42" s="188"/>
      <c r="CKH42" s="188"/>
      <c r="CKI42" s="188"/>
      <c r="CKJ42" s="188"/>
      <c r="CKK42" s="188"/>
      <c r="CKL42" s="188"/>
      <c r="CKM42" s="188"/>
      <c r="CKN42" s="188"/>
      <c r="CKO42" s="188"/>
      <c r="CKP42" s="188"/>
      <c r="CKQ42" s="188"/>
      <c r="CKR42" s="188"/>
      <c r="CKS42" s="188"/>
      <c r="CKT42" s="188"/>
      <c r="CKU42" s="188"/>
      <c r="CKV42" s="188"/>
      <c r="CKW42" s="188"/>
      <c r="CKX42" s="188"/>
      <c r="CKY42" s="188"/>
      <c r="CKZ42" s="188"/>
      <c r="CLA42" s="188"/>
      <c r="CLB42" s="188"/>
      <c r="CLC42" s="188"/>
      <c r="CLD42" s="188"/>
      <c r="CLE42" s="188"/>
      <c r="CLF42" s="188"/>
      <c r="CLG42" s="188"/>
      <c r="CLH42" s="188"/>
      <c r="CLI42" s="188"/>
      <c r="CLJ42" s="188"/>
      <c r="CLK42" s="188"/>
      <c r="CLL42" s="188"/>
      <c r="CLM42" s="188"/>
      <c r="CLN42" s="188"/>
      <c r="CLO42" s="188"/>
      <c r="CLP42" s="188"/>
      <c r="CLQ42" s="188"/>
      <c r="CLR42" s="188"/>
      <c r="CLS42" s="188"/>
      <c r="CLT42" s="188"/>
      <c r="CLU42" s="188"/>
      <c r="CLV42" s="188"/>
      <c r="CLW42" s="188"/>
      <c r="CLX42" s="188"/>
      <c r="CLY42" s="188"/>
      <c r="CLZ42" s="188"/>
      <c r="CMA42" s="188"/>
      <c r="CMB42" s="188"/>
      <c r="CMC42" s="188"/>
      <c r="CMD42" s="188"/>
      <c r="CME42" s="188"/>
      <c r="CMF42" s="188"/>
      <c r="CMG42" s="188"/>
      <c r="CMH42" s="188"/>
      <c r="CMI42" s="188"/>
      <c r="CMJ42" s="188"/>
      <c r="CMK42" s="188"/>
      <c r="CML42" s="188"/>
      <c r="CMM42" s="188"/>
      <c r="CMN42" s="188"/>
      <c r="CMO42" s="188"/>
      <c r="CMP42" s="188"/>
      <c r="CMQ42" s="188"/>
      <c r="CMR42" s="188"/>
      <c r="CMS42" s="188"/>
      <c r="CMT42" s="188"/>
      <c r="CMU42" s="188"/>
      <c r="CMV42" s="188"/>
      <c r="CMW42" s="188"/>
      <c r="CMX42" s="188"/>
      <c r="CMY42" s="188"/>
      <c r="CMZ42" s="188"/>
      <c r="CNA42" s="188"/>
      <c r="CNB42" s="188"/>
      <c r="CNC42" s="188"/>
      <c r="CND42" s="188"/>
      <c r="CNE42" s="188"/>
      <c r="CNF42" s="188"/>
      <c r="CNG42" s="188"/>
      <c r="CNH42" s="188"/>
      <c r="CNI42" s="188"/>
      <c r="CNJ42" s="188"/>
      <c r="CNK42" s="188"/>
      <c r="CNL42" s="188"/>
      <c r="CNM42" s="188"/>
      <c r="CNN42" s="188"/>
      <c r="CNO42" s="188"/>
      <c r="CNP42" s="188"/>
      <c r="CNQ42" s="188"/>
      <c r="CNR42" s="188"/>
      <c r="CNS42" s="188"/>
      <c r="CNT42" s="188"/>
      <c r="CNU42" s="188"/>
      <c r="CNV42" s="188"/>
      <c r="CNW42" s="188"/>
      <c r="CNX42" s="188"/>
      <c r="CNY42" s="188"/>
      <c r="CNZ42" s="188"/>
      <c r="COA42" s="188"/>
      <c r="COB42" s="188"/>
      <c r="COC42" s="188"/>
      <c r="COD42" s="188"/>
      <c r="COE42" s="188"/>
      <c r="COF42" s="188"/>
      <c r="COG42" s="188"/>
      <c r="COH42" s="188"/>
      <c r="COI42" s="188"/>
      <c r="COJ42" s="188"/>
      <c r="COK42" s="188"/>
      <c r="COL42" s="188"/>
      <c r="COM42" s="188"/>
      <c r="CON42" s="188"/>
      <c r="COO42" s="188"/>
      <c r="COP42" s="188"/>
      <c r="COQ42" s="188"/>
      <c r="COR42" s="188"/>
      <c r="COS42" s="188"/>
      <c r="COT42" s="188"/>
      <c r="COU42" s="188"/>
      <c r="COV42" s="188"/>
      <c r="COW42" s="188"/>
      <c r="COX42" s="188"/>
      <c r="COY42" s="188"/>
      <c r="COZ42" s="188"/>
      <c r="CPA42" s="188"/>
      <c r="CPB42" s="188"/>
      <c r="CPC42" s="188"/>
      <c r="CPD42" s="188"/>
      <c r="CPE42" s="188"/>
      <c r="CPF42" s="188"/>
      <c r="CPG42" s="188"/>
      <c r="CPH42" s="188"/>
      <c r="CPI42" s="188"/>
      <c r="CPJ42" s="188"/>
      <c r="CPK42" s="188"/>
      <c r="CPL42" s="188"/>
      <c r="CPM42" s="188"/>
      <c r="CPN42" s="188"/>
      <c r="CPO42" s="188"/>
      <c r="CPP42" s="188"/>
      <c r="CPQ42" s="188"/>
      <c r="CPR42" s="188"/>
      <c r="CPS42" s="188"/>
      <c r="CPT42" s="188"/>
      <c r="CPU42" s="188"/>
      <c r="CPV42" s="188"/>
      <c r="CPW42" s="188"/>
      <c r="CPX42" s="188"/>
      <c r="CPY42" s="188"/>
      <c r="CPZ42" s="188"/>
      <c r="CQA42" s="188"/>
      <c r="CQB42" s="188"/>
      <c r="CQC42" s="188"/>
      <c r="CQD42" s="188"/>
      <c r="CQE42" s="188"/>
      <c r="CQF42" s="188"/>
      <c r="CQG42" s="188"/>
      <c r="CQH42" s="188"/>
      <c r="CQI42" s="188"/>
      <c r="CQJ42" s="188"/>
      <c r="CQK42" s="188"/>
      <c r="CQL42" s="188"/>
      <c r="CQM42" s="188"/>
      <c r="CQN42" s="188"/>
      <c r="CQO42" s="188"/>
      <c r="CQP42" s="188"/>
      <c r="CQQ42" s="188"/>
      <c r="CQR42" s="188"/>
      <c r="CQS42" s="188"/>
      <c r="CQT42" s="188"/>
      <c r="CQU42" s="188"/>
      <c r="CQV42" s="188"/>
      <c r="CQW42" s="188"/>
      <c r="CQX42" s="188"/>
      <c r="CQY42" s="188"/>
      <c r="CQZ42" s="188"/>
      <c r="CRA42" s="188"/>
      <c r="CRB42" s="188"/>
      <c r="CRC42" s="188"/>
      <c r="CRD42" s="188"/>
      <c r="CRE42" s="188"/>
      <c r="CRF42" s="188"/>
      <c r="CRG42" s="188"/>
      <c r="CRH42" s="188"/>
      <c r="CRI42" s="188"/>
      <c r="CRJ42" s="188"/>
      <c r="CRK42" s="188"/>
      <c r="CRL42" s="188"/>
      <c r="CRM42" s="188"/>
      <c r="CRN42" s="188"/>
      <c r="CRO42" s="188"/>
      <c r="CRP42" s="188"/>
      <c r="CRQ42" s="188"/>
      <c r="CRR42" s="188"/>
      <c r="CRS42" s="188"/>
      <c r="CRT42" s="188"/>
      <c r="CRU42" s="188"/>
      <c r="CRV42" s="188"/>
      <c r="CRW42" s="188"/>
      <c r="CRX42" s="188"/>
      <c r="CRY42" s="188"/>
      <c r="CRZ42" s="188"/>
      <c r="CSA42" s="188"/>
      <c r="CSB42" s="188"/>
      <c r="CSC42" s="188"/>
      <c r="CSD42" s="188"/>
      <c r="CSE42" s="188"/>
      <c r="CSF42" s="188"/>
      <c r="CSG42" s="188"/>
      <c r="CSH42" s="188"/>
      <c r="CSI42" s="188"/>
      <c r="CSJ42" s="188"/>
      <c r="CSK42" s="188"/>
      <c r="CSL42" s="188"/>
      <c r="CSM42" s="188"/>
      <c r="CSN42" s="188"/>
      <c r="CSO42" s="188"/>
      <c r="CSP42" s="188"/>
      <c r="CSQ42" s="188"/>
      <c r="CSR42" s="188"/>
      <c r="CSS42" s="188"/>
      <c r="CST42" s="188"/>
      <c r="CSU42" s="188"/>
      <c r="CSV42" s="188"/>
      <c r="CSW42" s="188"/>
      <c r="CSX42" s="188"/>
      <c r="CSY42" s="188"/>
      <c r="CSZ42" s="188"/>
      <c r="CTA42" s="188"/>
      <c r="CTB42" s="188"/>
      <c r="CTC42" s="188"/>
      <c r="CTD42" s="188"/>
      <c r="CTE42" s="188"/>
      <c r="CTF42" s="188"/>
      <c r="CTG42" s="188"/>
      <c r="CTH42" s="188"/>
      <c r="CTI42" s="188"/>
      <c r="CTJ42" s="188"/>
      <c r="CTK42" s="188"/>
      <c r="CTL42" s="188"/>
      <c r="CTM42" s="188"/>
      <c r="CTN42" s="188"/>
      <c r="CTO42" s="188"/>
      <c r="CTP42" s="188"/>
      <c r="CTQ42" s="188"/>
      <c r="CTR42" s="188"/>
      <c r="CTS42" s="188"/>
      <c r="CTT42" s="188"/>
      <c r="CTU42" s="188"/>
      <c r="CTV42" s="188"/>
      <c r="CTW42" s="188"/>
      <c r="CTX42" s="188"/>
      <c r="CTY42" s="188"/>
      <c r="CTZ42" s="188"/>
      <c r="CUA42" s="188"/>
      <c r="CUB42" s="188"/>
      <c r="CUC42" s="188"/>
      <c r="CUD42" s="188"/>
      <c r="CUE42" s="188"/>
      <c r="CUF42" s="188"/>
      <c r="CUG42" s="188"/>
      <c r="CUH42" s="188"/>
      <c r="CUI42" s="188"/>
      <c r="CUJ42" s="188"/>
      <c r="CUK42" s="188"/>
      <c r="CUL42" s="188"/>
      <c r="CUM42" s="188"/>
      <c r="CUN42" s="188"/>
      <c r="CUO42" s="188"/>
      <c r="CUP42" s="188"/>
      <c r="CUQ42" s="188"/>
      <c r="CUR42" s="188"/>
      <c r="CUS42" s="188"/>
      <c r="CUT42" s="188"/>
      <c r="CUU42" s="188"/>
      <c r="CUV42" s="188"/>
      <c r="CUW42" s="188"/>
      <c r="CUX42" s="188"/>
      <c r="CUY42" s="188"/>
      <c r="CUZ42" s="188"/>
      <c r="CVA42" s="188"/>
      <c r="CVB42" s="188"/>
      <c r="CVC42" s="188"/>
      <c r="CVD42" s="188"/>
      <c r="CVE42" s="188"/>
      <c r="CVF42" s="188"/>
      <c r="CVG42" s="188"/>
      <c r="CVH42" s="188"/>
      <c r="CVI42" s="188"/>
      <c r="CVJ42" s="188"/>
      <c r="CVK42" s="188"/>
      <c r="CVL42" s="188"/>
      <c r="CVM42" s="188"/>
      <c r="CVN42" s="188"/>
      <c r="CVO42" s="188"/>
      <c r="CVP42" s="188"/>
      <c r="CVQ42" s="188"/>
      <c r="CVR42" s="188"/>
      <c r="CVS42" s="188"/>
      <c r="CVT42" s="188"/>
      <c r="CVU42" s="188"/>
      <c r="CVV42" s="188"/>
      <c r="CVW42" s="188"/>
      <c r="CVX42" s="188"/>
      <c r="CVY42" s="188"/>
      <c r="CVZ42" s="188"/>
      <c r="CWA42" s="188"/>
      <c r="CWB42" s="188"/>
      <c r="CWC42" s="188"/>
      <c r="CWD42" s="188"/>
      <c r="CWE42" s="188"/>
      <c r="CWF42" s="188"/>
      <c r="CWG42" s="188"/>
      <c r="CWH42" s="188"/>
      <c r="CWI42" s="188"/>
      <c r="CWJ42" s="188"/>
      <c r="CWK42" s="188"/>
      <c r="CWL42" s="188"/>
      <c r="CWM42" s="188"/>
      <c r="CWN42" s="188"/>
      <c r="CWO42" s="188"/>
      <c r="CWP42" s="188"/>
      <c r="CWQ42" s="188"/>
      <c r="CWR42" s="188"/>
      <c r="CWS42" s="188"/>
      <c r="CWT42" s="188"/>
      <c r="CWU42" s="188"/>
      <c r="CWV42" s="188"/>
      <c r="CWW42" s="188"/>
      <c r="CWX42" s="188"/>
      <c r="CWY42" s="188"/>
      <c r="CWZ42" s="188"/>
      <c r="CXA42" s="188"/>
      <c r="CXB42" s="188"/>
      <c r="CXC42" s="188"/>
      <c r="CXD42" s="188"/>
      <c r="CXE42" s="188"/>
      <c r="CXF42" s="188"/>
      <c r="CXG42" s="188"/>
      <c r="CXH42" s="188"/>
      <c r="CXI42" s="188"/>
      <c r="CXJ42" s="188"/>
      <c r="CXK42" s="188"/>
      <c r="CXL42" s="188"/>
      <c r="CXM42" s="188"/>
      <c r="CXN42" s="188"/>
      <c r="CXO42" s="188"/>
      <c r="CXP42" s="188"/>
      <c r="CXQ42" s="188"/>
      <c r="CXR42" s="188"/>
      <c r="CXS42" s="188"/>
      <c r="CXT42" s="188"/>
      <c r="CXU42" s="188"/>
      <c r="CXV42" s="188"/>
      <c r="CXW42" s="188"/>
      <c r="CXX42" s="188"/>
      <c r="CXY42" s="188"/>
      <c r="CXZ42" s="188"/>
      <c r="CYA42" s="188"/>
      <c r="CYB42" s="188"/>
      <c r="CYC42" s="188"/>
      <c r="CYD42" s="188"/>
      <c r="CYE42" s="188"/>
      <c r="CYF42" s="188"/>
      <c r="CYG42" s="188"/>
      <c r="CYH42" s="188"/>
      <c r="CYI42" s="188"/>
      <c r="CYJ42" s="188"/>
      <c r="CYK42" s="188"/>
      <c r="CYL42" s="188"/>
      <c r="CYM42" s="188"/>
      <c r="CYN42" s="188"/>
      <c r="CYO42" s="188"/>
      <c r="CYP42" s="188"/>
      <c r="CYQ42" s="188"/>
      <c r="CYR42" s="188"/>
      <c r="CYS42" s="188"/>
      <c r="CYT42" s="188"/>
      <c r="CYU42" s="188"/>
      <c r="CYV42" s="188"/>
      <c r="CYW42" s="188"/>
      <c r="CYX42" s="188"/>
      <c r="CYY42" s="188"/>
      <c r="CYZ42" s="188"/>
      <c r="CZA42" s="188"/>
      <c r="CZB42" s="188"/>
      <c r="CZC42" s="188"/>
      <c r="CZD42" s="188"/>
      <c r="CZE42" s="188"/>
      <c r="CZF42" s="188"/>
      <c r="CZG42" s="188"/>
      <c r="CZH42" s="188"/>
      <c r="CZI42" s="188"/>
      <c r="CZJ42" s="188"/>
      <c r="CZK42" s="188"/>
      <c r="CZL42" s="188"/>
      <c r="CZM42" s="188"/>
      <c r="CZN42" s="188"/>
      <c r="CZO42" s="188"/>
      <c r="CZP42" s="188"/>
      <c r="CZQ42" s="188"/>
      <c r="CZR42" s="188"/>
      <c r="CZS42" s="188"/>
      <c r="CZT42" s="188"/>
      <c r="CZU42" s="188"/>
      <c r="CZV42" s="188"/>
      <c r="CZW42" s="188"/>
      <c r="CZX42" s="188"/>
      <c r="CZY42" s="188"/>
      <c r="CZZ42" s="188"/>
      <c r="DAA42" s="188"/>
      <c r="DAB42" s="188"/>
      <c r="DAC42" s="188"/>
      <c r="DAD42" s="188"/>
      <c r="DAE42" s="188"/>
      <c r="DAF42" s="188"/>
      <c r="DAG42" s="188"/>
      <c r="DAH42" s="188"/>
      <c r="DAI42" s="188"/>
      <c r="DAJ42" s="188"/>
      <c r="DAK42" s="188"/>
      <c r="DAL42" s="188"/>
      <c r="DAM42" s="188"/>
      <c r="DAN42" s="188"/>
      <c r="DAO42" s="188"/>
      <c r="DAP42" s="188"/>
      <c r="DAQ42" s="188"/>
      <c r="DAR42" s="188"/>
      <c r="DAS42" s="188"/>
      <c r="DAT42" s="188"/>
      <c r="DAU42" s="188"/>
      <c r="DAV42" s="188"/>
      <c r="DAW42" s="188"/>
      <c r="DAX42" s="188"/>
      <c r="DAY42" s="188"/>
      <c r="DAZ42" s="188"/>
      <c r="DBA42" s="188"/>
      <c r="DBB42" s="188"/>
      <c r="DBC42" s="188"/>
      <c r="DBD42" s="188"/>
      <c r="DBE42" s="188"/>
      <c r="DBF42" s="188"/>
      <c r="DBG42" s="188"/>
      <c r="DBH42" s="188"/>
      <c r="DBI42" s="188"/>
      <c r="DBJ42" s="188"/>
      <c r="DBK42" s="188"/>
      <c r="DBL42" s="188"/>
      <c r="DBM42" s="188"/>
      <c r="DBN42" s="188"/>
      <c r="DBO42" s="188"/>
      <c r="DBP42" s="188"/>
      <c r="DBQ42" s="188"/>
      <c r="DBR42" s="188"/>
      <c r="DBS42" s="188"/>
      <c r="DBT42" s="188"/>
      <c r="DBU42" s="188"/>
      <c r="DBV42" s="188"/>
      <c r="DBW42" s="188"/>
      <c r="DBX42" s="188"/>
      <c r="DBY42" s="188"/>
      <c r="DBZ42" s="188"/>
      <c r="DCA42" s="188"/>
      <c r="DCB42" s="188"/>
      <c r="DCC42" s="188"/>
      <c r="DCD42" s="188"/>
      <c r="DCE42" s="188"/>
      <c r="DCF42" s="188"/>
      <c r="DCG42" s="188"/>
      <c r="DCH42" s="188"/>
      <c r="DCI42" s="188"/>
      <c r="DCJ42" s="188"/>
      <c r="DCK42" s="188"/>
      <c r="DCL42" s="188"/>
      <c r="DCM42" s="188"/>
      <c r="DCN42" s="188"/>
      <c r="DCO42" s="188"/>
      <c r="DCP42" s="188"/>
      <c r="DCQ42" s="188"/>
      <c r="DCR42" s="188"/>
      <c r="DCS42" s="188"/>
      <c r="DCT42" s="188"/>
      <c r="DCU42" s="188"/>
      <c r="DCV42" s="188"/>
      <c r="DCW42" s="188"/>
      <c r="DCX42" s="188"/>
      <c r="DCY42" s="188"/>
      <c r="DCZ42" s="188"/>
      <c r="DDA42" s="188"/>
      <c r="DDB42" s="188"/>
      <c r="DDC42" s="188"/>
      <c r="DDD42" s="188"/>
      <c r="DDE42" s="188"/>
      <c r="DDF42" s="188"/>
      <c r="DDG42" s="188"/>
      <c r="DDH42" s="188"/>
      <c r="DDI42" s="188"/>
      <c r="DDJ42" s="188"/>
      <c r="DDK42" s="188"/>
      <c r="DDL42" s="188"/>
      <c r="DDM42" s="188"/>
      <c r="DDN42" s="188"/>
      <c r="DDO42" s="188"/>
      <c r="DDP42" s="188"/>
      <c r="DDQ42" s="188"/>
      <c r="DDR42" s="188"/>
      <c r="DDS42" s="188"/>
      <c r="DDT42" s="188"/>
      <c r="DDU42" s="188"/>
      <c r="DDV42" s="188"/>
      <c r="DDW42" s="188"/>
      <c r="DDX42" s="188"/>
      <c r="DDY42" s="188"/>
      <c r="DDZ42" s="188"/>
      <c r="DEA42" s="188"/>
      <c r="DEB42" s="188"/>
      <c r="DEC42" s="188"/>
      <c r="DED42" s="188"/>
      <c r="DEE42" s="188"/>
      <c r="DEF42" s="188"/>
      <c r="DEG42" s="188"/>
      <c r="DEH42" s="188"/>
      <c r="DEI42" s="188"/>
      <c r="DEJ42" s="188"/>
      <c r="DEK42" s="188"/>
      <c r="DEL42" s="188"/>
      <c r="DEM42" s="188"/>
      <c r="DEN42" s="188"/>
      <c r="DEO42" s="188"/>
      <c r="DEP42" s="188"/>
      <c r="DEQ42" s="188"/>
      <c r="DER42" s="188"/>
      <c r="DES42" s="188"/>
      <c r="DET42" s="188"/>
      <c r="DEU42" s="188"/>
      <c r="DEV42" s="188"/>
      <c r="DEW42" s="188"/>
      <c r="DEX42" s="188"/>
      <c r="DEY42" s="188"/>
      <c r="DEZ42" s="188"/>
      <c r="DFA42" s="188"/>
      <c r="DFB42" s="188"/>
      <c r="DFC42" s="188"/>
      <c r="DFD42" s="188"/>
      <c r="DFE42" s="188"/>
      <c r="DFF42" s="188"/>
      <c r="DFG42" s="188"/>
      <c r="DFH42" s="188"/>
      <c r="DFI42" s="188"/>
      <c r="DFJ42" s="188"/>
      <c r="DFK42" s="188"/>
      <c r="DFL42" s="188"/>
      <c r="DFM42" s="188"/>
      <c r="DFN42" s="188"/>
      <c r="DFO42" s="188"/>
      <c r="DFP42" s="188"/>
      <c r="DFQ42" s="188"/>
      <c r="DFR42" s="188"/>
      <c r="DFS42" s="188"/>
      <c r="DFT42" s="188"/>
      <c r="DFU42" s="188"/>
      <c r="DFV42" s="188"/>
      <c r="DFW42" s="188"/>
      <c r="DFX42" s="188"/>
      <c r="DFY42" s="188"/>
      <c r="DFZ42" s="188"/>
      <c r="DGA42" s="188"/>
      <c r="DGB42" s="188"/>
      <c r="DGC42" s="188"/>
      <c r="DGD42" s="188"/>
      <c r="DGE42" s="188"/>
      <c r="DGF42" s="188"/>
      <c r="DGG42" s="188"/>
      <c r="DGH42" s="188"/>
      <c r="DGI42" s="188"/>
      <c r="DGJ42" s="188"/>
      <c r="DGK42" s="188"/>
      <c r="DGL42" s="188"/>
      <c r="DGM42" s="188"/>
      <c r="DGN42" s="188"/>
      <c r="DGO42" s="188"/>
      <c r="DGP42" s="188"/>
      <c r="DGQ42" s="188"/>
      <c r="DGR42" s="188"/>
      <c r="DGS42" s="188"/>
      <c r="DGT42" s="188"/>
      <c r="DGU42" s="188"/>
      <c r="DGV42" s="188"/>
      <c r="DGW42" s="188"/>
      <c r="DGX42" s="188"/>
      <c r="DGY42" s="188"/>
      <c r="DGZ42" s="188"/>
      <c r="DHA42" s="188"/>
      <c r="DHB42" s="188"/>
      <c r="DHC42" s="188"/>
      <c r="DHD42" s="188"/>
      <c r="DHE42" s="188"/>
      <c r="DHF42" s="188"/>
      <c r="DHG42" s="188"/>
      <c r="DHH42" s="188"/>
      <c r="DHI42" s="188"/>
      <c r="DHJ42" s="188"/>
      <c r="DHK42" s="188"/>
      <c r="DHL42" s="188"/>
      <c r="DHM42" s="188"/>
      <c r="DHN42" s="188"/>
      <c r="DHO42" s="188"/>
      <c r="DHP42" s="188"/>
      <c r="DHQ42" s="188"/>
      <c r="DHR42" s="188"/>
      <c r="DHS42" s="188"/>
      <c r="DHT42" s="188"/>
      <c r="DHU42" s="188"/>
      <c r="DHV42" s="188"/>
      <c r="DHW42" s="188"/>
      <c r="DHX42" s="188"/>
      <c r="DHY42" s="188"/>
      <c r="DHZ42" s="188"/>
      <c r="DIA42" s="188"/>
      <c r="DIB42" s="188"/>
      <c r="DIC42" s="188"/>
      <c r="DID42" s="188"/>
      <c r="DIE42" s="188"/>
      <c r="DIF42" s="188"/>
      <c r="DIG42" s="188"/>
      <c r="DIH42" s="188"/>
      <c r="DII42" s="188"/>
      <c r="DIJ42" s="188"/>
      <c r="DIK42" s="188"/>
      <c r="DIL42" s="188"/>
      <c r="DIM42" s="188"/>
      <c r="DIN42" s="188"/>
      <c r="DIO42" s="188"/>
      <c r="DIP42" s="188"/>
      <c r="DIQ42" s="188"/>
      <c r="DIR42" s="188"/>
      <c r="DIS42" s="188"/>
      <c r="DIT42" s="188"/>
      <c r="DIU42" s="188"/>
      <c r="DIV42" s="188"/>
      <c r="DIW42" s="188"/>
      <c r="DIX42" s="188"/>
      <c r="DIY42" s="188"/>
      <c r="DIZ42" s="188"/>
      <c r="DJA42" s="188"/>
      <c r="DJB42" s="188"/>
      <c r="DJC42" s="188"/>
      <c r="DJD42" s="188"/>
      <c r="DJE42" s="188"/>
      <c r="DJF42" s="188"/>
      <c r="DJG42" s="188"/>
      <c r="DJH42" s="188"/>
      <c r="DJI42" s="188"/>
      <c r="DJJ42" s="188"/>
      <c r="DJK42" s="188"/>
      <c r="DJL42" s="188"/>
      <c r="DJM42" s="188"/>
      <c r="DJN42" s="188"/>
      <c r="DJO42" s="188"/>
      <c r="DJP42" s="188"/>
      <c r="DJQ42" s="188"/>
      <c r="DJR42" s="188"/>
      <c r="DJS42" s="188"/>
      <c r="DJT42" s="188"/>
      <c r="DJU42" s="188"/>
      <c r="DJV42" s="188"/>
      <c r="DJW42" s="188"/>
      <c r="DJX42" s="188"/>
      <c r="DJY42" s="188"/>
      <c r="DJZ42" s="188"/>
      <c r="DKA42" s="188"/>
      <c r="DKB42" s="188"/>
      <c r="DKC42" s="188"/>
      <c r="DKD42" s="188"/>
      <c r="DKE42" s="188"/>
      <c r="DKF42" s="188"/>
      <c r="DKG42" s="188"/>
      <c r="DKH42" s="188"/>
      <c r="DKI42" s="188"/>
      <c r="DKJ42" s="188"/>
      <c r="DKK42" s="188"/>
      <c r="DKL42" s="188"/>
      <c r="DKM42" s="188"/>
      <c r="DKN42" s="188"/>
      <c r="DKO42" s="188"/>
      <c r="DKP42" s="188"/>
      <c r="DKQ42" s="188"/>
      <c r="DKR42" s="188"/>
      <c r="DKS42" s="188"/>
      <c r="DKT42" s="188"/>
      <c r="DKU42" s="188"/>
      <c r="DKV42" s="188"/>
      <c r="DKW42" s="188"/>
      <c r="DKX42" s="188"/>
      <c r="DKY42" s="188"/>
      <c r="DKZ42" s="188"/>
      <c r="DLA42" s="188"/>
      <c r="DLB42" s="188"/>
      <c r="DLC42" s="188"/>
      <c r="DLD42" s="188"/>
      <c r="DLE42" s="188"/>
      <c r="DLF42" s="188"/>
      <c r="DLG42" s="188"/>
      <c r="DLH42" s="188"/>
      <c r="DLI42" s="188"/>
      <c r="DLJ42" s="188"/>
      <c r="DLK42" s="188"/>
      <c r="DLL42" s="188"/>
      <c r="DLM42" s="188"/>
      <c r="DLN42" s="188"/>
      <c r="DLO42" s="188"/>
      <c r="DLP42" s="188"/>
      <c r="DLQ42" s="188"/>
      <c r="DLR42" s="188"/>
      <c r="DLS42" s="188"/>
      <c r="DLT42" s="188"/>
      <c r="DLU42" s="188"/>
      <c r="DLV42" s="188"/>
      <c r="DLW42" s="188"/>
      <c r="DLX42" s="188"/>
      <c r="DLY42" s="188"/>
      <c r="DLZ42" s="188"/>
      <c r="DMA42" s="188"/>
      <c r="DMB42" s="188"/>
      <c r="DMC42" s="188"/>
      <c r="DMD42" s="188"/>
      <c r="DME42" s="188"/>
      <c r="DMF42" s="188"/>
      <c r="DMG42" s="188"/>
      <c r="DMH42" s="188"/>
      <c r="DMI42" s="188"/>
      <c r="DMJ42" s="188"/>
      <c r="DMK42" s="188"/>
      <c r="DML42" s="188"/>
      <c r="DMM42" s="188"/>
      <c r="DMN42" s="188"/>
      <c r="DMO42" s="188"/>
      <c r="DMP42" s="188"/>
      <c r="DMQ42" s="188"/>
      <c r="DMR42" s="188"/>
      <c r="DMS42" s="188"/>
      <c r="DMT42" s="188"/>
      <c r="DMU42" s="188"/>
      <c r="DMV42" s="188"/>
      <c r="DMW42" s="188"/>
      <c r="DMX42" s="188"/>
      <c r="DMY42" s="188"/>
      <c r="DMZ42" s="188"/>
      <c r="DNA42" s="188"/>
      <c r="DNB42" s="188"/>
      <c r="DNC42" s="188"/>
      <c r="DND42" s="188"/>
      <c r="DNE42" s="188"/>
      <c r="DNF42" s="188"/>
      <c r="DNG42" s="188"/>
      <c r="DNH42" s="188"/>
      <c r="DNI42" s="188"/>
      <c r="DNJ42" s="188"/>
      <c r="DNK42" s="188"/>
      <c r="DNL42" s="188"/>
      <c r="DNM42" s="188"/>
      <c r="DNN42" s="188"/>
      <c r="DNO42" s="188"/>
      <c r="DNP42" s="188"/>
      <c r="DNQ42" s="188"/>
      <c r="DNR42" s="188"/>
      <c r="DNS42" s="188"/>
      <c r="DNT42" s="188"/>
      <c r="DNU42" s="188"/>
      <c r="DNV42" s="188"/>
      <c r="DNW42" s="188"/>
      <c r="DNX42" s="188"/>
      <c r="DNY42" s="188"/>
      <c r="DNZ42" s="188"/>
      <c r="DOA42" s="188"/>
      <c r="DOB42" s="188"/>
      <c r="DOC42" s="188"/>
      <c r="DOD42" s="188"/>
      <c r="DOE42" s="188"/>
      <c r="DOF42" s="188"/>
      <c r="DOG42" s="188"/>
      <c r="DOH42" s="188"/>
      <c r="DOI42" s="188"/>
      <c r="DOJ42" s="188"/>
      <c r="DOK42" s="188"/>
      <c r="DOL42" s="188"/>
      <c r="DOM42" s="188"/>
      <c r="DON42" s="188"/>
      <c r="DOO42" s="188"/>
      <c r="DOP42" s="188"/>
      <c r="DOQ42" s="188"/>
      <c r="DOR42" s="188"/>
      <c r="DOS42" s="188"/>
      <c r="DOT42" s="188"/>
      <c r="DOU42" s="188"/>
      <c r="DOV42" s="188"/>
      <c r="DOW42" s="188"/>
      <c r="DOX42" s="188"/>
      <c r="DOY42" s="188"/>
      <c r="DOZ42" s="188"/>
      <c r="DPA42" s="188"/>
      <c r="DPB42" s="188"/>
      <c r="DPC42" s="188"/>
      <c r="DPD42" s="188"/>
      <c r="DPE42" s="188"/>
      <c r="DPF42" s="188"/>
      <c r="DPG42" s="188"/>
      <c r="DPH42" s="188"/>
      <c r="DPI42" s="188"/>
      <c r="DPJ42" s="188"/>
      <c r="DPK42" s="188"/>
      <c r="DPL42" s="188"/>
      <c r="DPM42" s="188"/>
      <c r="DPN42" s="188"/>
      <c r="DPO42" s="188"/>
      <c r="DPP42" s="188"/>
      <c r="DPQ42" s="188"/>
      <c r="DPR42" s="188"/>
      <c r="DPS42" s="188"/>
      <c r="DPT42" s="188"/>
      <c r="DPU42" s="188"/>
      <c r="DPV42" s="188"/>
      <c r="DPW42" s="188"/>
      <c r="DPX42" s="188"/>
      <c r="DPY42" s="188"/>
      <c r="DPZ42" s="188"/>
      <c r="DQA42" s="188"/>
      <c r="DQB42" s="188"/>
      <c r="DQC42" s="188"/>
      <c r="DQD42" s="188"/>
      <c r="DQE42" s="188"/>
      <c r="DQF42" s="188"/>
      <c r="DQG42" s="188"/>
      <c r="DQH42" s="188"/>
      <c r="DQI42" s="188"/>
      <c r="DQJ42" s="188"/>
      <c r="DQK42" s="188"/>
      <c r="DQL42" s="188"/>
      <c r="DQM42" s="188"/>
      <c r="DQN42" s="188"/>
      <c r="DQO42" s="188"/>
      <c r="DQP42" s="188"/>
      <c r="DQQ42" s="188"/>
      <c r="DQR42" s="188"/>
      <c r="DQS42" s="188"/>
      <c r="DQT42" s="188"/>
      <c r="DQU42" s="188"/>
      <c r="DQV42" s="188"/>
      <c r="DQW42" s="188"/>
      <c r="DQX42" s="188"/>
      <c r="DQY42" s="188"/>
      <c r="DQZ42" s="188"/>
      <c r="DRA42" s="188"/>
      <c r="DRB42" s="188"/>
      <c r="DRC42" s="188"/>
      <c r="DRD42" s="188"/>
      <c r="DRE42" s="188"/>
      <c r="DRF42" s="188"/>
      <c r="DRG42" s="188"/>
      <c r="DRH42" s="188"/>
      <c r="DRI42" s="188"/>
      <c r="DRJ42" s="188"/>
      <c r="DRK42" s="188"/>
      <c r="DRL42" s="188"/>
      <c r="DRM42" s="188"/>
      <c r="DRN42" s="188"/>
      <c r="DRO42" s="188"/>
      <c r="DRP42" s="188"/>
      <c r="DRQ42" s="188"/>
      <c r="DRR42" s="188"/>
      <c r="DRS42" s="188"/>
      <c r="DRT42" s="188"/>
      <c r="DRU42" s="188"/>
      <c r="DRV42" s="188"/>
      <c r="DRW42" s="188"/>
      <c r="DRX42" s="188"/>
      <c r="DRY42" s="188"/>
      <c r="DRZ42" s="188"/>
      <c r="DSA42" s="188"/>
      <c r="DSB42" s="188"/>
      <c r="DSC42" s="188"/>
      <c r="DSD42" s="188"/>
      <c r="DSE42" s="188"/>
      <c r="DSF42" s="188"/>
      <c r="DSG42" s="188"/>
      <c r="DSH42" s="188"/>
      <c r="DSI42" s="188"/>
      <c r="DSJ42" s="188"/>
      <c r="DSK42" s="188"/>
      <c r="DSL42" s="188"/>
      <c r="DSM42" s="188"/>
      <c r="DSN42" s="188"/>
      <c r="DSO42" s="188"/>
      <c r="DSP42" s="188"/>
      <c r="DSQ42" s="188"/>
      <c r="DSR42" s="188"/>
      <c r="DSS42" s="188"/>
      <c r="DST42" s="188"/>
      <c r="DSU42" s="188"/>
      <c r="DSV42" s="188"/>
      <c r="DSW42" s="188"/>
      <c r="DSX42" s="188"/>
      <c r="DSY42" s="188"/>
      <c r="DSZ42" s="188"/>
      <c r="DTA42" s="188"/>
      <c r="DTB42" s="188"/>
      <c r="DTC42" s="188"/>
      <c r="DTD42" s="188"/>
      <c r="DTE42" s="188"/>
      <c r="DTF42" s="188"/>
      <c r="DTG42" s="188"/>
      <c r="DTH42" s="188"/>
      <c r="DTI42" s="188"/>
      <c r="DTJ42" s="188"/>
      <c r="DTK42" s="188"/>
      <c r="DTL42" s="188"/>
      <c r="DTM42" s="188"/>
      <c r="DTN42" s="188"/>
      <c r="DTO42" s="188"/>
      <c r="DTP42" s="188"/>
      <c r="DTQ42" s="188"/>
      <c r="DTR42" s="188"/>
      <c r="DTS42" s="188"/>
      <c r="DTT42" s="188"/>
      <c r="DTU42" s="188"/>
      <c r="DTV42" s="188"/>
      <c r="DTW42" s="188"/>
      <c r="DTX42" s="188"/>
      <c r="DTY42" s="188"/>
      <c r="DTZ42" s="188"/>
      <c r="DUA42" s="188"/>
      <c r="DUB42" s="188"/>
      <c r="DUC42" s="188"/>
      <c r="DUD42" s="188"/>
      <c r="DUE42" s="188"/>
      <c r="DUF42" s="188"/>
      <c r="DUG42" s="188"/>
      <c r="DUH42" s="188"/>
      <c r="DUI42" s="188"/>
      <c r="DUJ42" s="188"/>
      <c r="DUK42" s="188"/>
      <c r="DUL42" s="188"/>
      <c r="DUM42" s="188"/>
      <c r="DUN42" s="188"/>
      <c r="DUO42" s="188"/>
      <c r="DUP42" s="188"/>
      <c r="DUQ42" s="188"/>
      <c r="DUR42" s="188"/>
      <c r="DUS42" s="188"/>
      <c r="DUT42" s="188"/>
      <c r="DUU42" s="188"/>
      <c r="DUV42" s="188"/>
      <c r="DUW42" s="188"/>
      <c r="DUX42" s="188"/>
      <c r="DUY42" s="188"/>
      <c r="DUZ42" s="188"/>
      <c r="DVA42" s="188"/>
      <c r="DVB42" s="188"/>
      <c r="DVC42" s="188"/>
      <c r="DVD42" s="188"/>
      <c r="DVE42" s="188"/>
      <c r="DVF42" s="188"/>
      <c r="DVG42" s="188"/>
      <c r="DVH42" s="188"/>
      <c r="DVI42" s="188"/>
      <c r="DVJ42" s="188"/>
      <c r="DVK42" s="188"/>
      <c r="DVL42" s="188"/>
      <c r="DVM42" s="188"/>
      <c r="DVN42" s="188"/>
      <c r="DVO42" s="188"/>
      <c r="DVP42" s="188"/>
      <c r="DVQ42" s="188"/>
      <c r="DVR42" s="188"/>
      <c r="DVS42" s="188"/>
      <c r="DVT42" s="188"/>
      <c r="DVU42" s="188"/>
      <c r="DVV42" s="188"/>
      <c r="DVW42" s="188"/>
      <c r="DVX42" s="188"/>
      <c r="DVY42" s="188"/>
      <c r="DVZ42" s="188"/>
      <c r="DWA42" s="188"/>
      <c r="DWB42" s="188"/>
      <c r="DWC42" s="188"/>
      <c r="DWD42" s="188"/>
      <c r="DWE42" s="188"/>
      <c r="DWF42" s="188"/>
      <c r="DWG42" s="188"/>
      <c r="DWH42" s="188"/>
      <c r="DWI42" s="188"/>
      <c r="DWJ42" s="188"/>
      <c r="DWK42" s="188"/>
      <c r="DWL42" s="188"/>
      <c r="DWM42" s="188"/>
      <c r="DWN42" s="188"/>
      <c r="DWO42" s="188"/>
      <c r="DWP42" s="188"/>
      <c r="DWQ42" s="188"/>
      <c r="DWR42" s="188"/>
      <c r="DWS42" s="188"/>
      <c r="DWT42" s="188"/>
      <c r="DWU42" s="188"/>
      <c r="DWV42" s="188"/>
      <c r="DWW42" s="188"/>
      <c r="DWX42" s="188"/>
      <c r="DWY42" s="188"/>
      <c r="DWZ42" s="188"/>
      <c r="DXA42" s="188"/>
      <c r="DXB42" s="188"/>
      <c r="DXC42" s="188"/>
      <c r="DXD42" s="188"/>
      <c r="DXE42" s="188"/>
      <c r="DXF42" s="188"/>
      <c r="DXG42" s="188"/>
      <c r="DXH42" s="188"/>
      <c r="DXI42" s="188"/>
      <c r="DXJ42" s="188"/>
      <c r="DXK42" s="188"/>
      <c r="DXL42" s="188"/>
      <c r="DXM42" s="188"/>
      <c r="DXN42" s="188"/>
      <c r="DXO42" s="188"/>
      <c r="DXP42" s="188"/>
      <c r="DXQ42" s="188"/>
      <c r="DXR42" s="188"/>
      <c r="DXS42" s="188"/>
      <c r="DXT42" s="188"/>
      <c r="DXU42" s="188"/>
      <c r="DXV42" s="188"/>
      <c r="DXW42" s="188"/>
      <c r="DXX42" s="188"/>
      <c r="DXY42" s="188"/>
      <c r="DXZ42" s="188"/>
      <c r="DYA42" s="188"/>
      <c r="DYB42" s="188"/>
      <c r="DYC42" s="188"/>
      <c r="DYD42" s="188"/>
      <c r="DYE42" s="188"/>
      <c r="DYF42" s="188"/>
      <c r="DYG42" s="188"/>
      <c r="DYH42" s="188"/>
      <c r="DYI42" s="188"/>
      <c r="DYJ42" s="188"/>
      <c r="DYK42" s="188"/>
      <c r="DYL42" s="188"/>
      <c r="DYM42" s="188"/>
      <c r="DYN42" s="188"/>
      <c r="DYO42" s="188"/>
      <c r="DYP42" s="188"/>
      <c r="DYQ42" s="188"/>
      <c r="DYR42" s="188"/>
      <c r="DYS42" s="188"/>
      <c r="DYT42" s="188"/>
      <c r="DYU42" s="188"/>
      <c r="DYV42" s="188"/>
      <c r="DYW42" s="188"/>
      <c r="DYX42" s="188"/>
      <c r="DYY42" s="188"/>
      <c r="DYZ42" s="188"/>
      <c r="DZA42" s="188"/>
      <c r="DZB42" s="188"/>
      <c r="DZC42" s="188"/>
      <c r="DZD42" s="188"/>
      <c r="DZE42" s="188"/>
      <c r="DZF42" s="188"/>
      <c r="DZG42" s="188"/>
      <c r="DZH42" s="188"/>
      <c r="DZI42" s="188"/>
      <c r="DZJ42" s="188"/>
      <c r="DZK42" s="188"/>
      <c r="DZL42" s="188"/>
      <c r="DZM42" s="188"/>
      <c r="DZN42" s="188"/>
      <c r="DZO42" s="188"/>
      <c r="DZP42" s="188"/>
      <c r="DZQ42" s="188"/>
      <c r="DZR42" s="188"/>
      <c r="DZS42" s="188"/>
      <c r="DZT42" s="188"/>
      <c r="DZU42" s="188"/>
      <c r="DZV42" s="188"/>
      <c r="DZW42" s="188"/>
      <c r="DZX42" s="188"/>
      <c r="DZY42" s="188"/>
      <c r="DZZ42" s="188"/>
      <c r="EAA42" s="188"/>
      <c r="EAB42" s="188"/>
      <c r="EAC42" s="188"/>
      <c r="EAD42" s="188"/>
      <c r="EAE42" s="188"/>
      <c r="EAF42" s="188"/>
      <c r="EAG42" s="188"/>
      <c r="EAH42" s="188"/>
      <c r="EAI42" s="188"/>
      <c r="EAJ42" s="188"/>
      <c r="EAK42" s="188"/>
      <c r="EAL42" s="188"/>
      <c r="EAM42" s="188"/>
      <c r="EAN42" s="188"/>
      <c r="EAO42" s="188"/>
      <c r="EAP42" s="188"/>
      <c r="EAQ42" s="188"/>
      <c r="EAR42" s="188"/>
      <c r="EAS42" s="188"/>
      <c r="EAT42" s="188"/>
      <c r="EAU42" s="188"/>
      <c r="EAV42" s="188"/>
      <c r="EAW42" s="188"/>
      <c r="EAX42" s="188"/>
      <c r="EAY42" s="188"/>
      <c r="EAZ42" s="188"/>
      <c r="EBA42" s="188"/>
      <c r="EBB42" s="188"/>
      <c r="EBC42" s="188"/>
      <c r="EBD42" s="188"/>
      <c r="EBE42" s="188"/>
      <c r="EBF42" s="188"/>
      <c r="EBG42" s="188"/>
      <c r="EBH42" s="188"/>
      <c r="EBI42" s="188"/>
      <c r="EBJ42" s="188"/>
      <c r="EBK42" s="188"/>
      <c r="EBL42" s="188"/>
      <c r="EBM42" s="188"/>
      <c r="EBN42" s="188"/>
      <c r="EBO42" s="188"/>
      <c r="EBP42" s="188"/>
      <c r="EBQ42" s="188"/>
      <c r="EBR42" s="188"/>
      <c r="EBS42" s="188"/>
      <c r="EBT42" s="188"/>
      <c r="EBU42" s="188"/>
      <c r="EBV42" s="188"/>
      <c r="EBW42" s="188"/>
      <c r="EBX42" s="188"/>
      <c r="EBY42" s="188"/>
      <c r="EBZ42" s="188"/>
      <c r="ECA42" s="188"/>
      <c r="ECB42" s="188"/>
      <c r="ECC42" s="188"/>
      <c r="ECD42" s="188"/>
      <c r="ECE42" s="188"/>
      <c r="ECF42" s="188"/>
      <c r="ECG42" s="188"/>
      <c r="ECH42" s="188"/>
      <c r="ECI42" s="188"/>
      <c r="ECJ42" s="188"/>
      <c r="ECK42" s="188"/>
      <c r="ECL42" s="188"/>
      <c r="ECM42" s="188"/>
      <c r="ECN42" s="188"/>
      <c r="ECO42" s="188"/>
      <c r="ECP42" s="188"/>
      <c r="ECQ42" s="188"/>
      <c r="ECR42" s="188"/>
      <c r="ECS42" s="188"/>
      <c r="ECT42" s="188"/>
      <c r="ECU42" s="188"/>
      <c r="ECV42" s="188"/>
      <c r="ECW42" s="188"/>
      <c r="ECX42" s="188"/>
      <c r="ECY42" s="188"/>
      <c r="ECZ42" s="188"/>
      <c r="EDA42" s="188"/>
      <c r="EDB42" s="188"/>
      <c r="EDC42" s="188"/>
      <c r="EDD42" s="188"/>
      <c r="EDE42" s="188"/>
      <c r="EDF42" s="188"/>
      <c r="EDG42" s="188"/>
      <c r="EDH42" s="188"/>
      <c r="EDI42" s="188"/>
      <c r="EDJ42" s="188"/>
      <c r="EDK42" s="188"/>
      <c r="EDL42" s="188"/>
      <c r="EDM42" s="188"/>
      <c r="EDN42" s="188"/>
      <c r="EDO42" s="188"/>
      <c r="EDP42" s="188"/>
      <c r="EDQ42" s="188"/>
      <c r="EDR42" s="188"/>
      <c r="EDS42" s="188"/>
      <c r="EDT42" s="188"/>
      <c r="EDU42" s="188"/>
      <c r="EDV42" s="188"/>
      <c r="EDW42" s="188"/>
      <c r="EDX42" s="188"/>
      <c r="EDY42" s="188"/>
      <c r="EDZ42" s="188"/>
      <c r="EEA42" s="188"/>
      <c r="EEB42" s="188"/>
      <c r="EEC42" s="188"/>
      <c r="EED42" s="188"/>
      <c r="EEE42" s="188"/>
      <c r="EEF42" s="188"/>
      <c r="EEG42" s="188"/>
      <c r="EEH42" s="188"/>
      <c r="EEI42" s="188"/>
      <c r="EEJ42" s="188"/>
      <c r="EEK42" s="188"/>
      <c r="EEL42" s="188"/>
      <c r="EEM42" s="188"/>
      <c r="EEN42" s="188"/>
      <c r="EEO42" s="188"/>
      <c r="EEP42" s="188"/>
      <c r="EEQ42" s="188"/>
      <c r="EER42" s="188"/>
      <c r="EES42" s="188"/>
      <c r="EET42" s="188"/>
      <c r="EEU42" s="188"/>
      <c r="EEV42" s="188"/>
      <c r="EEW42" s="188"/>
      <c r="EEX42" s="188"/>
      <c r="EEY42" s="188"/>
      <c r="EEZ42" s="188"/>
      <c r="EFA42" s="188"/>
      <c r="EFB42" s="188"/>
      <c r="EFC42" s="188"/>
      <c r="EFD42" s="188"/>
      <c r="EFE42" s="188"/>
      <c r="EFF42" s="188"/>
      <c r="EFG42" s="188"/>
      <c r="EFH42" s="188"/>
      <c r="EFI42" s="188"/>
      <c r="EFJ42" s="188"/>
      <c r="EFK42" s="188"/>
      <c r="EFL42" s="188"/>
      <c r="EFM42" s="188"/>
      <c r="EFN42" s="188"/>
      <c r="EFO42" s="188"/>
      <c r="EFP42" s="188"/>
      <c r="EFQ42" s="188"/>
      <c r="EFR42" s="188"/>
      <c r="EFS42" s="188"/>
      <c r="EFT42" s="188"/>
      <c r="EFU42" s="188"/>
      <c r="EFV42" s="188"/>
      <c r="EFW42" s="188"/>
      <c r="EFX42" s="188"/>
      <c r="EFY42" s="188"/>
      <c r="EFZ42" s="188"/>
      <c r="EGA42" s="188"/>
      <c r="EGB42" s="188"/>
      <c r="EGC42" s="188"/>
      <c r="EGD42" s="188"/>
      <c r="EGE42" s="188"/>
      <c r="EGF42" s="188"/>
      <c r="EGG42" s="188"/>
      <c r="EGH42" s="188"/>
      <c r="EGI42" s="188"/>
      <c r="EGJ42" s="188"/>
      <c r="EGK42" s="188"/>
      <c r="EGL42" s="188"/>
      <c r="EGM42" s="188"/>
      <c r="EGN42" s="188"/>
      <c r="EGO42" s="188"/>
      <c r="EGP42" s="188"/>
      <c r="EGQ42" s="188"/>
      <c r="EGR42" s="188"/>
      <c r="EGS42" s="188"/>
      <c r="EGT42" s="188"/>
      <c r="EGU42" s="188"/>
      <c r="EGV42" s="188"/>
      <c r="EGW42" s="188"/>
      <c r="EGX42" s="188"/>
      <c r="EGY42" s="188"/>
      <c r="EGZ42" s="188"/>
      <c r="EHA42" s="188"/>
      <c r="EHB42" s="188"/>
      <c r="EHC42" s="188"/>
      <c r="EHD42" s="188"/>
      <c r="EHE42" s="188"/>
      <c r="EHF42" s="188"/>
      <c r="EHG42" s="188"/>
      <c r="EHH42" s="188"/>
      <c r="EHI42" s="188"/>
      <c r="EHJ42" s="188"/>
      <c r="EHK42" s="188"/>
      <c r="EHL42" s="188"/>
      <c r="EHM42" s="188"/>
      <c r="EHN42" s="188"/>
      <c r="EHO42" s="188"/>
      <c r="EHP42" s="188"/>
      <c r="EHQ42" s="188"/>
      <c r="EHR42" s="188"/>
      <c r="EHS42" s="188"/>
      <c r="EHT42" s="188"/>
      <c r="EHU42" s="188"/>
      <c r="EHV42" s="188"/>
      <c r="EHW42" s="188"/>
      <c r="EHX42" s="188"/>
      <c r="EHY42" s="188"/>
      <c r="EHZ42" s="188"/>
      <c r="EIA42" s="188"/>
      <c r="EIB42" s="188"/>
      <c r="EIC42" s="188"/>
      <c r="EID42" s="188"/>
      <c r="EIE42" s="188"/>
      <c r="EIF42" s="188"/>
      <c r="EIG42" s="188"/>
      <c r="EIH42" s="188"/>
      <c r="EII42" s="188"/>
      <c r="EIJ42" s="188"/>
      <c r="EIK42" s="188"/>
      <c r="EIL42" s="188"/>
      <c r="EIM42" s="188"/>
      <c r="EIN42" s="188"/>
      <c r="EIO42" s="188"/>
      <c r="EIP42" s="188"/>
      <c r="EIQ42" s="188"/>
      <c r="EIR42" s="188"/>
      <c r="EIS42" s="188"/>
      <c r="EIT42" s="188"/>
      <c r="EIU42" s="188"/>
      <c r="EIV42" s="188"/>
      <c r="EIW42" s="188"/>
      <c r="EIX42" s="188"/>
      <c r="EIY42" s="188"/>
      <c r="EIZ42" s="188"/>
      <c r="EJA42" s="188"/>
      <c r="EJB42" s="188"/>
      <c r="EJC42" s="188"/>
      <c r="EJD42" s="188"/>
      <c r="EJE42" s="188"/>
      <c r="EJF42" s="188"/>
      <c r="EJG42" s="188"/>
      <c r="EJH42" s="188"/>
      <c r="EJI42" s="188"/>
      <c r="EJJ42" s="188"/>
      <c r="EJK42" s="188"/>
      <c r="EJL42" s="188"/>
      <c r="EJM42" s="188"/>
      <c r="EJN42" s="188"/>
      <c r="EJO42" s="188"/>
      <c r="EJP42" s="188"/>
      <c r="EJQ42" s="188"/>
      <c r="EJR42" s="188"/>
      <c r="EJS42" s="188"/>
      <c r="EJT42" s="188"/>
      <c r="EJU42" s="188"/>
      <c r="EJV42" s="188"/>
      <c r="EJW42" s="188"/>
      <c r="EJX42" s="188"/>
      <c r="EJY42" s="188"/>
      <c r="EJZ42" s="188"/>
      <c r="EKA42" s="188"/>
      <c r="EKB42" s="188"/>
      <c r="EKC42" s="188"/>
      <c r="EKD42" s="188"/>
      <c r="EKE42" s="188"/>
      <c r="EKF42" s="188"/>
      <c r="EKG42" s="188"/>
      <c r="EKH42" s="188"/>
      <c r="EKI42" s="188"/>
      <c r="EKJ42" s="188"/>
      <c r="EKK42" s="188"/>
      <c r="EKL42" s="188"/>
      <c r="EKM42" s="188"/>
      <c r="EKN42" s="188"/>
      <c r="EKO42" s="188"/>
      <c r="EKP42" s="188"/>
      <c r="EKQ42" s="188"/>
      <c r="EKR42" s="188"/>
      <c r="EKS42" s="188"/>
      <c r="EKT42" s="188"/>
      <c r="EKU42" s="188"/>
      <c r="EKV42" s="188"/>
      <c r="EKW42" s="188"/>
      <c r="EKX42" s="188"/>
      <c r="EKY42" s="188"/>
      <c r="EKZ42" s="188"/>
      <c r="ELA42" s="188"/>
      <c r="ELB42" s="188"/>
      <c r="ELC42" s="188"/>
      <c r="ELD42" s="188"/>
      <c r="ELE42" s="188"/>
      <c r="ELF42" s="188"/>
      <c r="ELG42" s="188"/>
      <c r="ELH42" s="188"/>
      <c r="ELI42" s="188"/>
      <c r="ELJ42" s="188"/>
      <c r="ELK42" s="188"/>
      <c r="ELL42" s="188"/>
      <c r="ELM42" s="188"/>
      <c r="ELN42" s="188"/>
      <c r="ELO42" s="188"/>
      <c r="ELP42" s="188"/>
      <c r="ELQ42" s="188"/>
      <c r="ELR42" s="188"/>
      <c r="ELS42" s="188"/>
      <c r="ELT42" s="188"/>
      <c r="ELU42" s="188"/>
      <c r="ELV42" s="188"/>
      <c r="ELW42" s="188"/>
      <c r="ELX42" s="188"/>
      <c r="ELY42" s="188"/>
      <c r="ELZ42" s="188"/>
      <c r="EMA42" s="188"/>
      <c r="EMB42" s="188"/>
      <c r="EMC42" s="188"/>
      <c r="EMD42" s="188"/>
      <c r="EME42" s="188"/>
      <c r="EMF42" s="188"/>
      <c r="EMG42" s="188"/>
      <c r="EMH42" s="188"/>
      <c r="EMI42" s="188"/>
      <c r="EMJ42" s="188"/>
      <c r="EMK42" s="188"/>
      <c r="EML42" s="188"/>
      <c r="EMM42" s="188"/>
      <c r="EMN42" s="188"/>
      <c r="EMO42" s="188"/>
      <c r="EMP42" s="188"/>
      <c r="EMQ42" s="188"/>
      <c r="EMR42" s="188"/>
      <c r="EMS42" s="188"/>
      <c r="EMT42" s="188"/>
      <c r="EMU42" s="188"/>
      <c r="EMV42" s="188"/>
      <c r="EMW42" s="188"/>
      <c r="EMX42" s="188"/>
      <c r="EMY42" s="188"/>
      <c r="EMZ42" s="188"/>
      <c r="ENA42" s="188"/>
      <c r="ENB42" s="188"/>
      <c r="ENC42" s="188"/>
      <c r="END42" s="188"/>
      <c r="ENE42" s="188"/>
      <c r="ENF42" s="188"/>
      <c r="ENG42" s="188"/>
      <c r="ENH42" s="188"/>
      <c r="ENI42" s="188"/>
      <c r="ENJ42" s="188"/>
      <c r="ENK42" s="188"/>
      <c r="ENL42" s="188"/>
      <c r="ENM42" s="188"/>
      <c r="ENN42" s="188"/>
      <c r="ENO42" s="188"/>
      <c r="ENP42" s="188"/>
      <c r="ENQ42" s="188"/>
      <c r="ENR42" s="188"/>
      <c r="ENS42" s="188"/>
      <c r="ENT42" s="188"/>
      <c r="ENU42" s="188"/>
      <c r="ENV42" s="188"/>
      <c r="ENW42" s="188"/>
      <c r="ENX42" s="188"/>
      <c r="ENY42" s="188"/>
      <c r="ENZ42" s="188"/>
      <c r="EOA42" s="188"/>
      <c r="EOB42" s="188"/>
      <c r="EOC42" s="188"/>
      <c r="EOD42" s="188"/>
      <c r="EOE42" s="188"/>
      <c r="EOF42" s="188"/>
      <c r="EOG42" s="188"/>
      <c r="EOH42" s="188"/>
      <c r="EOI42" s="188"/>
      <c r="EOJ42" s="188"/>
      <c r="EOK42" s="188"/>
      <c r="EOL42" s="188"/>
      <c r="EOM42" s="188"/>
      <c r="EON42" s="188"/>
      <c r="EOO42" s="188"/>
      <c r="EOP42" s="188"/>
      <c r="EOQ42" s="188"/>
      <c r="EOR42" s="188"/>
      <c r="EOS42" s="188"/>
      <c r="EOT42" s="188"/>
      <c r="EOU42" s="188"/>
      <c r="EOV42" s="188"/>
      <c r="EOW42" s="188"/>
      <c r="EOX42" s="188"/>
      <c r="EOY42" s="188"/>
      <c r="EOZ42" s="188"/>
      <c r="EPA42" s="188"/>
      <c r="EPB42" s="188"/>
      <c r="EPC42" s="188"/>
      <c r="EPD42" s="188"/>
      <c r="EPE42" s="188"/>
      <c r="EPF42" s="188"/>
      <c r="EPG42" s="188"/>
      <c r="EPH42" s="188"/>
      <c r="EPI42" s="188"/>
      <c r="EPJ42" s="188"/>
      <c r="EPK42" s="188"/>
      <c r="EPL42" s="188"/>
      <c r="EPM42" s="188"/>
      <c r="EPN42" s="188"/>
      <c r="EPO42" s="188"/>
      <c r="EPP42" s="188"/>
      <c r="EPQ42" s="188"/>
      <c r="EPR42" s="188"/>
      <c r="EPS42" s="188"/>
      <c r="EPT42" s="188"/>
      <c r="EPU42" s="188"/>
      <c r="EPV42" s="188"/>
      <c r="EPW42" s="188"/>
      <c r="EPX42" s="188"/>
      <c r="EPY42" s="188"/>
      <c r="EPZ42" s="188"/>
      <c r="EQA42" s="188"/>
      <c r="EQB42" s="188"/>
      <c r="EQC42" s="188"/>
      <c r="EQD42" s="188"/>
      <c r="EQE42" s="188"/>
      <c r="EQF42" s="188"/>
      <c r="EQG42" s="188"/>
      <c r="EQH42" s="188"/>
      <c r="EQI42" s="188"/>
      <c r="EQJ42" s="188"/>
      <c r="EQK42" s="188"/>
      <c r="EQL42" s="188"/>
      <c r="EQM42" s="188"/>
      <c r="EQN42" s="188"/>
      <c r="EQO42" s="188"/>
      <c r="EQP42" s="188"/>
      <c r="EQQ42" s="188"/>
      <c r="EQR42" s="188"/>
      <c r="EQS42" s="188"/>
      <c r="EQT42" s="188"/>
      <c r="EQU42" s="188"/>
      <c r="EQV42" s="188"/>
      <c r="EQW42" s="188"/>
      <c r="EQX42" s="188"/>
      <c r="EQY42" s="188"/>
      <c r="EQZ42" s="188"/>
      <c r="ERA42" s="188"/>
      <c r="ERB42" s="188"/>
      <c r="ERC42" s="188"/>
      <c r="ERD42" s="188"/>
      <c r="ERE42" s="188"/>
      <c r="ERF42" s="188"/>
      <c r="ERG42" s="188"/>
      <c r="ERH42" s="188"/>
      <c r="ERI42" s="188"/>
      <c r="ERJ42" s="188"/>
      <c r="ERK42" s="188"/>
      <c r="ERL42" s="188"/>
      <c r="ERM42" s="188"/>
      <c r="ERN42" s="188"/>
      <c r="ERO42" s="188"/>
      <c r="ERP42" s="188"/>
      <c r="ERQ42" s="188"/>
      <c r="ERR42" s="188"/>
      <c r="ERS42" s="188"/>
      <c r="ERT42" s="188"/>
      <c r="ERU42" s="188"/>
      <c r="ERV42" s="188"/>
      <c r="ERW42" s="188"/>
      <c r="ERX42" s="188"/>
      <c r="ERY42" s="188"/>
      <c r="ERZ42" s="188"/>
      <c r="ESA42" s="188"/>
      <c r="ESB42" s="188"/>
      <c r="ESC42" s="188"/>
      <c r="ESD42" s="188"/>
      <c r="ESE42" s="188"/>
      <c r="ESF42" s="188"/>
      <c r="ESG42" s="188"/>
      <c r="ESH42" s="188"/>
      <c r="ESI42" s="188"/>
      <c r="ESJ42" s="188"/>
      <c r="ESK42" s="188"/>
      <c r="ESL42" s="188"/>
      <c r="ESM42" s="188"/>
      <c r="ESN42" s="188"/>
      <c r="ESO42" s="188"/>
      <c r="ESP42" s="188"/>
      <c r="ESQ42" s="188"/>
      <c r="ESR42" s="188"/>
      <c r="ESS42" s="188"/>
      <c r="EST42" s="188"/>
      <c r="ESU42" s="188"/>
      <c r="ESV42" s="188"/>
      <c r="ESW42" s="188"/>
      <c r="ESX42" s="188"/>
      <c r="ESY42" s="188"/>
      <c r="ESZ42" s="188"/>
      <c r="ETA42" s="188"/>
      <c r="ETB42" s="188"/>
      <c r="ETC42" s="188"/>
      <c r="ETD42" s="188"/>
      <c r="ETE42" s="188"/>
      <c r="ETF42" s="188"/>
      <c r="ETG42" s="188"/>
      <c r="ETH42" s="188"/>
      <c r="ETI42" s="188"/>
      <c r="ETJ42" s="188"/>
      <c r="ETK42" s="188"/>
      <c r="ETL42" s="188"/>
      <c r="ETM42" s="188"/>
      <c r="ETN42" s="188"/>
      <c r="ETO42" s="188"/>
      <c r="ETP42" s="188"/>
      <c r="ETQ42" s="188"/>
      <c r="ETR42" s="188"/>
      <c r="ETS42" s="188"/>
      <c r="ETT42" s="188"/>
      <c r="ETU42" s="188"/>
      <c r="ETV42" s="188"/>
      <c r="ETW42" s="188"/>
      <c r="ETX42" s="188"/>
      <c r="ETY42" s="188"/>
      <c r="ETZ42" s="188"/>
      <c r="EUA42" s="188"/>
      <c r="EUB42" s="188"/>
      <c r="EUC42" s="188"/>
      <c r="EUD42" s="188"/>
      <c r="EUE42" s="188"/>
      <c r="EUF42" s="188"/>
      <c r="EUG42" s="188"/>
      <c r="EUH42" s="188"/>
      <c r="EUI42" s="188"/>
      <c r="EUJ42" s="188"/>
      <c r="EUK42" s="188"/>
      <c r="EUL42" s="188"/>
      <c r="EUM42" s="188"/>
      <c r="EUN42" s="188"/>
      <c r="EUO42" s="188"/>
      <c r="EUP42" s="188"/>
      <c r="EUQ42" s="188"/>
      <c r="EUR42" s="188"/>
      <c r="EUS42" s="188"/>
      <c r="EUT42" s="188"/>
      <c r="EUU42" s="188"/>
      <c r="EUV42" s="188"/>
      <c r="EUW42" s="188"/>
      <c r="EUX42" s="188"/>
      <c r="EUY42" s="188"/>
      <c r="EUZ42" s="188"/>
      <c r="EVA42" s="188"/>
      <c r="EVB42" s="188"/>
      <c r="EVC42" s="188"/>
      <c r="EVD42" s="188"/>
      <c r="EVE42" s="188"/>
      <c r="EVF42" s="188"/>
      <c r="EVG42" s="188"/>
      <c r="EVH42" s="188"/>
      <c r="EVI42" s="188"/>
      <c r="EVJ42" s="188"/>
      <c r="EVK42" s="188"/>
      <c r="EVL42" s="188"/>
      <c r="EVM42" s="188"/>
      <c r="EVN42" s="188"/>
      <c r="EVO42" s="188"/>
      <c r="EVP42" s="188"/>
      <c r="EVQ42" s="188"/>
      <c r="EVR42" s="188"/>
      <c r="EVS42" s="188"/>
      <c r="EVT42" s="188"/>
      <c r="EVU42" s="188"/>
      <c r="EVV42" s="188"/>
      <c r="EVW42" s="188"/>
      <c r="EVX42" s="188"/>
      <c r="EVY42" s="188"/>
      <c r="EVZ42" s="188"/>
      <c r="EWA42" s="188"/>
      <c r="EWB42" s="188"/>
      <c r="EWC42" s="188"/>
      <c r="EWD42" s="188"/>
      <c r="EWE42" s="188"/>
      <c r="EWF42" s="188"/>
      <c r="EWG42" s="188"/>
      <c r="EWH42" s="188"/>
      <c r="EWI42" s="188"/>
      <c r="EWJ42" s="188"/>
      <c r="EWK42" s="188"/>
      <c r="EWL42" s="188"/>
      <c r="EWM42" s="188"/>
      <c r="EWN42" s="188"/>
      <c r="EWO42" s="188"/>
      <c r="EWP42" s="188"/>
      <c r="EWQ42" s="188"/>
      <c r="EWR42" s="188"/>
      <c r="EWS42" s="188"/>
      <c r="EWT42" s="188"/>
      <c r="EWU42" s="188"/>
      <c r="EWV42" s="188"/>
      <c r="EWW42" s="188"/>
      <c r="EWX42" s="188"/>
      <c r="EWY42" s="188"/>
      <c r="EWZ42" s="188"/>
      <c r="EXA42" s="188"/>
      <c r="EXB42" s="188"/>
      <c r="EXC42" s="188"/>
      <c r="EXD42" s="188"/>
      <c r="EXE42" s="188"/>
      <c r="EXF42" s="188"/>
      <c r="EXG42" s="188"/>
      <c r="EXH42" s="188"/>
      <c r="EXI42" s="188"/>
      <c r="EXJ42" s="188"/>
      <c r="EXK42" s="188"/>
      <c r="EXL42" s="188"/>
      <c r="EXM42" s="188"/>
      <c r="EXN42" s="188"/>
      <c r="EXO42" s="188"/>
      <c r="EXP42" s="188"/>
      <c r="EXQ42" s="188"/>
      <c r="EXR42" s="188"/>
      <c r="EXS42" s="188"/>
      <c r="EXT42" s="188"/>
      <c r="EXU42" s="188"/>
      <c r="EXV42" s="188"/>
      <c r="EXW42" s="188"/>
      <c r="EXX42" s="188"/>
      <c r="EXY42" s="188"/>
      <c r="EXZ42" s="188"/>
      <c r="EYA42" s="188"/>
      <c r="EYB42" s="188"/>
      <c r="EYC42" s="188"/>
      <c r="EYD42" s="188"/>
      <c r="EYE42" s="188"/>
      <c r="EYF42" s="188"/>
      <c r="EYG42" s="188"/>
      <c r="EYH42" s="188"/>
      <c r="EYI42" s="188"/>
      <c r="EYJ42" s="188"/>
      <c r="EYK42" s="188"/>
      <c r="EYL42" s="188"/>
      <c r="EYM42" s="188"/>
      <c r="EYN42" s="188"/>
      <c r="EYO42" s="188"/>
      <c r="EYP42" s="188"/>
      <c r="EYQ42" s="188"/>
      <c r="EYR42" s="188"/>
      <c r="EYS42" s="188"/>
      <c r="EYT42" s="188"/>
      <c r="EYU42" s="188"/>
      <c r="EYV42" s="188"/>
      <c r="EYW42" s="188"/>
      <c r="EYX42" s="188"/>
      <c r="EYY42" s="188"/>
      <c r="EYZ42" s="188"/>
      <c r="EZA42" s="188"/>
      <c r="EZB42" s="188"/>
      <c r="EZC42" s="188"/>
      <c r="EZD42" s="188"/>
      <c r="EZE42" s="188"/>
      <c r="EZF42" s="188"/>
      <c r="EZG42" s="188"/>
      <c r="EZH42" s="188"/>
      <c r="EZI42" s="188"/>
      <c r="EZJ42" s="188"/>
      <c r="EZK42" s="188"/>
      <c r="EZL42" s="188"/>
      <c r="EZM42" s="188"/>
      <c r="EZN42" s="188"/>
      <c r="EZO42" s="188"/>
      <c r="EZP42" s="188"/>
      <c r="EZQ42" s="188"/>
      <c r="EZR42" s="188"/>
      <c r="EZS42" s="188"/>
      <c r="EZT42" s="188"/>
      <c r="EZU42" s="188"/>
      <c r="EZV42" s="188"/>
      <c r="EZW42" s="188"/>
      <c r="EZX42" s="188"/>
      <c r="EZY42" s="188"/>
      <c r="EZZ42" s="188"/>
      <c r="FAA42" s="188"/>
      <c r="FAB42" s="188"/>
      <c r="FAC42" s="188"/>
      <c r="FAD42" s="188"/>
      <c r="FAE42" s="188"/>
      <c r="FAF42" s="188"/>
      <c r="FAG42" s="188"/>
      <c r="FAH42" s="188"/>
      <c r="FAI42" s="188"/>
      <c r="FAJ42" s="188"/>
      <c r="FAK42" s="188"/>
      <c r="FAL42" s="188"/>
      <c r="FAM42" s="188"/>
      <c r="FAN42" s="188"/>
      <c r="FAO42" s="188"/>
      <c r="FAP42" s="188"/>
      <c r="FAQ42" s="188"/>
      <c r="FAR42" s="188"/>
      <c r="FAS42" s="188"/>
      <c r="FAT42" s="188"/>
      <c r="FAU42" s="188"/>
      <c r="FAV42" s="188"/>
      <c r="FAW42" s="188"/>
      <c r="FAX42" s="188"/>
      <c r="FAY42" s="188"/>
      <c r="FAZ42" s="188"/>
      <c r="FBA42" s="188"/>
      <c r="FBB42" s="188"/>
      <c r="FBC42" s="188"/>
      <c r="FBD42" s="188"/>
      <c r="FBE42" s="188"/>
      <c r="FBF42" s="188"/>
      <c r="FBG42" s="188"/>
      <c r="FBH42" s="188"/>
      <c r="FBI42" s="188"/>
      <c r="FBJ42" s="188"/>
      <c r="FBK42" s="188"/>
      <c r="FBL42" s="188"/>
      <c r="FBM42" s="188"/>
      <c r="FBN42" s="188"/>
      <c r="FBO42" s="188"/>
      <c r="FBP42" s="188"/>
      <c r="FBQ42" s="188"/>
      <c r="FBR42" s="188"/>
      <c r="FBS42" s="188"/>
      <c r="FBT42" s="188"/>
      <c r="FBU42" s="188"/>
      <c r="FBV42" s="188"/>
      <c r="FBW42" s="188"/>
      <c r="FBX42" s="188"/>
      <c r="FBY42" s="188"/>
      <c r="FBZ42" s="188"/>
      <c r="FCA42" s="188"/>
      <c r="FCB42" s="188"/>
      <c r="FCC42" s="188"/>
      <c r="FCD42" s="188"/>
      <c r="FCE42" s="188"/>
      <c r="FCF42" s="188"/>
      <c r="FCG42" s="188"/>
      <c r="FCH42" s="188"/>
      <c r="FCI42" s="188"/>
      <c r="FCJ42" s="188"/>
      <c r="FCK42" s="188"/>
      <c r="FCL42" s="188"/>
      <c r="FCM42" s="188"/>
      <c r="FCN42" s="188"/>
      <c r="FCO42" s="188"/>
      <c r="FCP42" s="188"/>
      <c r="FCQ42" s="188"/>
      <c r="FCR42" s="188"/>
      <c r="FCS42" s="188"/>
      <c r="FCT42" s="188"/>
      <c r="FCU42" s="188"/>
      <c r="FCV42" s="188"/>
      <c r="FCW42" s="188"/>
      <c r="FCX42" s="188"/>
      <c r="FCY42" s="188"/>
      <c r="FCZ42" s="188"/>
      <c r="FDA42" s="188"/>
      <c r="FDB42" s="188"/>
      <c r="FDC42" s="188"/>
      <c r="FDD42" s="188"/>
      <c r="FDE42" s="188"/>
      <c r="FDF42" s="188"/>
      <c r="FDG42" s="188"/>
      <c r="FDH42" s="188"/>
      <c r="FDI42" s="188"/>
      <c r="FDJ42" s="188"/>
      <c r="FDK42" s="188"/>
      <c r="FDL42" s="188"/>
      <c r="FDM42" s="188"/>
      <c r="FDN42" s="188"/>
      <c r="FDO42" s="188"/>
      <c r="FDP42" s="188"/>
      <c r="FDQ42" s="188"/>
      <c r="FDR42" s="188"/>
      <c r="FDS42" s="188"/>
      <c r="FDT42" s="188"/>
      <c r="FDU42" s="188"/>
      <c r="FDV42" s="188"/>
      <c r="FDW42" s="188"/>
      <c r="FDX42" s="188"/>
      <c r="FDY42" s="188"/>
      <c r="FDZ42" s="188"/>
      <c r="FEA42" s="188"/>
      <c r="FEB42" s="188"/>
      <c r="FEC42" s="188"/>
      <c r="FED42" s="188"/>
      <c r="FEE42" s="188"/>
      <c r="FEF42" s="188"/>
      <c r="FEG42" s="188"/>
      <c r="FEH42" s="188"/>
      <c r="FEI42" s="188"/>
      <c r="FEJ42" s="188"/>
      <c r="FEK42" s="188"/>
      <c r="FEL42" s="188"/>
      <c r="FEM42" s="188"/>
      <c r="FEN42" s="188"/>
      <c r="FEO42" s="188"/>
      <c r="FEP42" s="188"/>
      <c r="FEQ42" s="188"/>
      <c r="FER42" s="188"/>
      <c r="FES42" s="188"/>
      <c r="FET42" s="188"/>
      <c r="FEU42" s="188"/>
      <c r="FEV42" s="188"/>
      <c r="FEW42" s="188"/>
      <c r="FEX42" s="188"/>
      <c r="FEY42" s="188"/>
      <c r="FEZ42" s="188"/>
      <c r="FFA42" s="188"/>
      <c r="FFB42" s="188"/>
      <c r="FFC42" s="188"/>
      <c r="FFD42" s="188"/>
      <c r="FFE42" s="188"/>
      <c r="FFF42" s="188"/>
      <c r="FFG42" s="188"/>
      <c r="FFH42" s="188"/>
      <c r="FFI42" s="188"/>
      <c r="FFJ42" s="188"/>
      <c r="FFK42" s="188"/>
      <c r="FFL42" s="188"/>
      <c r="FFM42" s="188"/>
      <c r="FFN42" s="188"/>
      <c r="FFO42" s="188"/>
      <c r="FFP42" s="188"/>
      <c r="FFQ42" s="188"/>
      <c r="FFR42" s="188"/>
      <c r="FFS42" s="188"/>
      <c r="FFT42" s="188"/>
      <c r="FFU42" s="188"/>
      <c r="FFV42" s="188"/>
      <c r="FFW42" s="188"/>
      <c r="FFX42" s="188"/>
      <c r="FFY42" s="188"/>
      <c r="FFZ42" s="188"/>
      <c r="FGA42" s="188"/>
      <c r="FGB42" s="188"/>
      <c r="FGC42" s="188"/>
      <c r="FGD42" s="188"/>
      <c r="FGE42" s="188"/>
      <c r="FGF42" s="188"/>
      <c r="FGG42" s="188"/>
      <c r="FGH42" s="188"/>
      <c r="FGI42" s="188"/>
      <c r="FGJ42" s="188"/>
      <c r="FGK42" s="188"/>
      <c r="FGL42" s="188"/>
      <c r="FGM42" s="188"/>
      <c r="FGN42" s="188"/>
      <c r="FGO42" s="188"/>
      <c r="FGP42" s="188"/>
      <c r="FGQ42" s="188"/>
      <c r="FGR42" s="188"/>
      <c r="FGS42" s="188"/>
      <c r="FGT42" s="188"/>
      <c r="FGU42" s="188"/>
      <c r="FGV42" s="188"/>
      <c r="FGW42" s="188"/>
      <c r="FGX42" s="188"/>
      <c r="FGY42" s="188"/>
      <c r="FGZ42" s="188"/>
      <c r="FHA42" s="188"/>
      <c r="FHB42" s="188"/>
      <c r="FHC42" s="188"/>
      <c r="FHD42" s="188"/>
      <c r="FHE42" s="188"/>
      <c r="FHF42" s="188"/>
      <c r="FHG42" s="188"/>
      <c r="FHH42" s="188"/>
      <c r="FHI42" s="188"/>
      <c r="FHJ42" s="188"/>
      <c r="FHK42" s="188"/>
      <c r="FHL42" s="188"/>
      <c r="FHM42" s="188"/>
      <c r="FHN42" s="188"/>
      <c r="FHO42" s="188"/>
      <c r="FHP42" s="188"/>
      <c r="FHQ42" s="188"/>
      <c r="FHR42" s="188"/>
      <c r="FHS42" s="188"/>
      <c r="FHT42" s="188"/>
      <c r="FHU42" s="188"/>
      <c r="FHV42" s="188"/>
      <c r="FHW42" s="188"/>
      <c r="FHX42" s="188"/>
      <c r="FHY42" s="188"/>
      <c r="FHZ42" s="188"/>
      <c r="FIA42" s="188"/>
      <c r="FIB42" s="188"/>
      <c r="FIC42" s="188"/>
      <c r="FID42" s="188"/>
      <c r="FIE42" s="188"/>
      <c r="FIF42" s="188"/>
      <c r="FIG42" s="188"/>
      <c r="FIH42" s="188"/>
      <c r="FII42" s="188"/>
      <c r="FIJ42" s="188"/>
      <c r="FIK42" s="188"/>
      <c r="FIL42" s="188"/>
      <c r="FIM42" s="188"/>
      <c r="FIN42" s="188"/>
      <c r="FIO42" s="188"/>
      <c r="FIP42" s="188"/>
      <c r="FIQ42" s="188"/>
      <c r="FIR42" s="188"/>
      <c r="FIS42" s="188"/>
      <c r="FIT42" s="188"/>
      <c r="FIU42" s="188"/>
      <c r="FIV42" s="188"/>
      <c r="FIW42" s="188"/>
      <c r="FIX42" s="188"/>
      <c r="FIY42" s="188"/>
      <c r="FIZ42" s="188"/>
      <c r="FJA42" s="188"/>
      <c r="FJB42" s="188"/>
      <c r="FJC42" s="188"/>
      <c r="FJD42" s="188"/>
      <c r="FJE42" s="188"/>
      <c r="FJF42" s="188"/>
      <c r="FJG42" s="188"/>
      <c r="FJH42" s="188"/>
      <c r="FJI42" s="188"/>
      <c r="FJJ42" s="188"/>
      <c r="FJK42" s="188"/>
      <c r="FJL42" s="188"/>
      <c r="FJM42" s="188"/>
      <c r="FJN42" s="188"/>
      <c r="FJO42" s="188"/>
      <c r="FJP42" s="188"/>
      <c r="FJQ42" s="188"/>
      <c r="FJR42" s="188"/>
      <c r="FJS42" s="188"/>
      <c r="FJT42" s="188"/>
      <c r="FJU42" s="188"/>
      <c r="FJV42" s="188"/>
      <c r="FJW42" s="188"/>
      <c r="FJX42" s="188"/>
      <c r="FJY42" s="188"/>
      <c r="FJZ42" s="188"/>
      <c r="FKA42" s="188"/>
      <c r="FKB42" s="188"/>
      <c r="FKC42" s="188"/>
      <c r="FKD42" s="188"/>
      <c r="FKE42" s="188"/>
      <c r="FKF42" s="188"/>
      <c r="FKG42" s="188"/>
      <c r="FKH42" s="188"/>
      <c r="FKI42" s="188"/>
      <c r="FKJ42" s="188"/>
      <c r="FKK42" s="188"/>
      <c r="FKL42" s="188"/>
      <c r="FKM42" s="188"/>
      <c r="FKN42" s="188"/>
      <c r="FKO42" s="188"/>
      <c r="FKP42" s="188"/>
      <c r="FKQ42" s="188"/>
      <c r="FKR42" s="188"/>
      <c r="FKS42" s="188"/>
      <c r="FKT42" s="188"/>
      <c r="FKU42" s="188"/>
      <c r="FKV42" s="188"/>
      <c r="FKW42" s="188"/>
      <c r="FKX42" s="188"/>
      <c r="FKY42" s="188"/>
      <c r="FKZ42" s="188"/>
      <c r="FLA42" s="188"/>
      <c r="FLB42" s="188"/>
      <c r="FLC42" s="188"/>
      <c r="FLD42" s="188"/>
      <c r="FLE42" s="188"/>
      <c r="FLF42" s="188"/>
      <c r="FLG42" s="188"/>
      <c r="FLH42" s="188"/>
      <c r="FLI42" s="188"/>
      <c r="FLJ42" s="188"/>
      <c r="FLK42" s="188"/>
      <c r="FLL42" s="188"/>
      <c r="FLM42" s="188"/>
      <c r="FLN42" s="188"/>
      <c r="FLO42" s="188"/>
      <c r="FLP42" s="188"/>
      <c r="FLQ42" s="188"/>
      <c r="FLR42" s="188"/>
      <c r="FLS42" s="188"/>
      <c r="FLT42" s="188"/>
      <c r="FLU42" s="188"/>
      <c r="FLV42" s="188"/>
      <c r="FLW42" s="188"/>
      <c r="FLX42" s="188"/>
      <c r="FLY42" s="188"/>
      <c r="FLZ42" s="188"/>
      <c r="FMA42" s="188"/>
      <c r="FMB42" s="188"/>
      <c r="FMC42" s="188"/>
      <c r="FMD42" s="188"/>
      <c r="FME42" s="188"/>
      <c r="FMF42" s="188"/>
      <c r="FMG42" s="188"/>
      <c r="FMH42" s="188"/>
      <c r="FMI42" s="188"/>
      <c r="FMJ42" s="188"/>
      <c r="FMK42" s="188"/>
      <c r="FML42" s="188"/>
      <c r="FMM42" s="188"/>
      <c r="FMN42" s="188"/>
      <c r="FMO42" s="188"/>
      <c r="FMP42" s="188"/>
      <c r="FMQ42" s="188"/>
      <c r="FMR42" s="188"/>
      <c r="FMS42" s="188"/>
      <c r="FMT42" s="188"/>
      <c r="FMU42" s="188"/>
      <c r="FMV42" s="188"/>
      <c r="FMW42" s="188"/>
      <c r="FMX42" s="188"/>
      <c r="FMY42" s="188"/>
      <c r="FMZ42" s="188"/>
      <c r="FNA42" s="188"/>
      <c r="FNB42" s="188"/>
      <c r="FNC42" s="188"/>
      <c r="FND42" s="188"/>
      <c r="FNE42" s="188"/>
      <c r="FNF42" s="188"/>
      <c r="FNG42" s="188"/>
      <c r="FNH42" s="188"/>
      <c r="FNI42" s="188"/>
      <c r="FNJ42" s="188"/>
      <c r="FNK42" s="188"/>
      <c r="FNL42" s="188"/>
      <c r="FNM42" s="188"/>
      <c r="FNN42" s="188"/>
      <c r="FNO42" s="188"/>
      <c r="FNP42" s="188"/>
      <c r="FNQ42" s="188"/>
      <c r="FNR42" s="188"/>
      <c r="FNS42" s="188"/>
      <c r="FNT42" s="188"/>
      <c r="FNU42" s="188"/>
      <c r="FNV42" s="188"/>
      <c r="FNW42" s="188"/>
      <c r="FNX42" s="188"/>
      <c r="FNY42" s="188"/>
      <c r="FNZ42" s="188"/>
      <c r="FOA42" s="188"/>
      <c r="FOB42" s="188"/>
      <c r="FOC42" s="188"/>
      <c r="FOD42" s="188"/>
      <c r="FOE42" s="188"/>
      <c r="FOF42" s="188"/>
      <c r="FOG42" s="188"/>
      <c r="FOH42" s="188"/>
      <c r="FOI42" s="188"/>
      <c r="FOJ42" s="188"/>
      <c r="FOK42" s="188"/>
      <c r="FOL42" s="188"/>
      <c r="FOM42" s="188"/>
      <c r="FON42" s="188"/>
      <c r="FOO42" s="188"/>
      <c r="FOP42" s="188"/>
      <c r="FOQ42" s="188"/>
      <c r="FOR42" s="188"/>
      <c r="FOS42" s="188"/>
      <c r="FOT42" s="188"/>
      <c r="FOU42" s="188"/>
      <c r="FOV42" s="188"/>
      <c r="FOW42" s="188"/>
      <c r="FOX42" s="188"/>
      <c r="FOY42" s="188"/>
      <c r="FOZ42" s="188"/>
      <c r="FPA42" s="188"/>
      <c r="FPB42" s="188"/>
      <c r="FPC42" s="188"/>
      <c r="FPD42" s="188"/>
      <c r="FPE42" s="188"/>
      <c r="FPF42" s="188"/>
      <c r="FPG42" s="188"/>
      <c r="FPH42" s="188"/>
      <c r="FPI42" s="188"/>
      <c r="FPJ42" s="188"/>
      <c r="FPK42" s="188"/>
      <c r="FPL42" s="188"/>
      <c r="FPM42" s="188"/>
      <c r="FPN42" s="188"/>
      <c r="FPO42" s="188"/>
      <c r="FPP42" s="188"/>
      <c r="FPQ42" s="188"/>
      <c r="FPR42" s="188"/>
      <c r="FPS42" s="188"/>
      <c r="FPT42" s="188"/>
      <c r="FPU42" s="188"/>
      <c r="FPV42" s="188"/>
      <c r="FPW42" s="188"/>
      <c r="FPX42" s="188"/>
      <c r="FPY42" s="188"/>
      <c r="FPZ42" s="188"/>
      <c r="FQA42" s="188"/>
      <c r="FQB42" s="188"/>
      <c r="FQC42" s="188"/>
      <c r="FQD42" s="188"/>
      <c r="FQE42" s="188"/>
      <c r="FQF42" s="188"/>
      <c r="FQG42" s="188"/>
      <c r="FQH42" s="188"/>
      <c r="FQI42" s="188"/>
      <c r="FQJ42" s="188"/>
      <c r="FQK42" s="188"/>
      <c r="FQL42" s="188"/>
      <c r="FQM42" s="188"/>
      <c r="FQN42" s="188"/>
      <c r="FQO42" s="188"/>
      <c r="FQP42" s="188"/>
      <c r="FQQ42" s="188"/>
      <c r="FQR42" s="188"/>
      <c r="FQS42" s="188"/>
      <c r="FQT42" s="188"/>
      <c r="FQU42" s="188"/>
      <c r="FQV42" s="188"/>
      <c r="FQW42" s="188"/>
      <c r="FQX42" s="188"/>
      <c r="FQY42" s="188"/>
      <c r="FQZ42" s="188"/>
      <c r="FRA42" s="188"/>
      <c r="FRB42" s="188"/>
      <c r="FRC42" s="188"/>
      <c r="FRD42" s="188"/>
      <c r="FRE42" s="188"/>
      <c r="FRF42" s="188"/>
      <c r="FRG42" s="188"/>
      <c r="FRH42" s="188"/>
      <c r="FRI42" s="188"/>
      <c r="FRJ42" s="188"/>
      <c r="FRK42" s="188"/>
      <c r="FRL42" s="188"/>
      <c r="FRM42" s="188"/>
      <c r="FRN42" s="188"/>
      <c r="FRO42" s="188"/>
      <c r="FRP42" s="188"/>
      <c r="FRQ42" s="188"/>
      <c r="FRR42" s="188"/>
      <c r="FRS42" s="188"/>
      <c r="FRT42" s="188"/>
      <c r="FRU42" s="188"/>
      <c r="FRV42" s="188"/>
      <c r="FRW42" s="188"/>
      <c r="FRX42" s="188"/>
      <c r="FRY42" s="188"/>
      <c r="FRZ42" s="188"/>
      <c r="FSA42" s="188"/>
      <c r="FSB42" s="188"/>
      <c r="FSC42" s="188"/>
      <c r="FSD42" s="188"/>
      <c r="FSE42" s="188"/>
      <c r="FSF42" s="188"/>
      <c r="FSG42" s="188"/>
      <c r="FSH42" s="188"/>
      <c r="FSI42" s="188"/>
      <c r="FSJ42" s="188"/>
      <c r="FSK42" s="188"/>
      <c r="FSL42" s="188"/>
      <c r="FSM42" s="188"/>
      <c r="FSN42" s="188"/>
      <c r="FSO42" s="188"/>
      <c r="FSP42" s="188"/>
      <c r="FSQ42" s="188"/>
      <c r="FSR42" s="188"/>
      <c r="FSS42" s="188"/>
      <c r="FST42" s="188"/>
      <c r="FSU42" s="188"/>
      <c r="FSV42" s="188"/>
      <c r="FSW42" s="188"/>
      <c r="FSX42" s="188"/>
      <c r="FSY42" s="188"/>
      <c r="FSZ42" s="188"/>
      <c r="FTA42" s="188"/>
      <c r="FTB42" s="188"/>
      <c r="FTC42" s="188"/>
      <c r="FTD42" s="188"/>
      <c r="FTE42" s="188"/>
      <c r="FTF42" s="188"/>
      <c r="FTG42" s="188"/>
      <c r="FTH42" s="188"/>
      <c r="FTI42" s="188"/>
      <c r="FTJ42" s="188"/>
      <c r="FTK42" s="188"/>
      <c r="FTL42" s="188"/>
      <c r="FTM42" s="188"/>
      <c r="FTN42" s="188"/>
      <c r="FTO42" s="188"/>
      <c r="FTP42" s="188"/>
      <c r="FTQ42" s="188"/>
      <c r="FTR42" s="188"/>
      <c r="FTS42" s="188"/>
      <c r="FTT42" s="188"/>
      <c r="FTU42" s="188"/>
      <c r="FTV42" s="188"/>
      <c r="FTW42" s="188"/>
      <c r="FTX42" s="188"/>
      <c r="FTY42" s="188"/>
      <c r="FTZ42" s="188"/>
      <c r="FUA42" s="188"/>
      <c r="FUB42" s="188"/>
      <c r="FUC42" s="188"/>
      <c r="FUD42" s="188"/>
      <c r="FUE42" s="188"/>
      <c r="FUF42" s="188"/>
      <c r="FUG42" s="188"/>
      <c r="FUH42" s="188"/>
      <c r="FUI42" s="188"/>
      <c r="FUJ42" s="188"/>
      <c r="FUK42" s="188"/>
      <c r="FUL42" s="188"/>
      <c r="FUM42" s="188"/>
      <c r="FUN42" s="188"/>
      <c r="FUO42" s="188"/>
      <c r="FUP42" s="188"/>
      <c r="FUQ42" s="188"/>
      <c r="FUR42" s="188"/>
      <c r="FUS42" s="188"/>
      <c r="FUT42" s="188"/>
      <c r="FUU42" s="188"/>
      <c r="FUV42" s="188"/>
      <c r="FUW42" s="188"/>
      <c r="FUX42" s="188"/>
      <c r="FUY42" s="188"/>
      <c r="FUZ42" s="188"/>
      <c r="FVA42" s="188"/>
      <c r="FVB42" s="188"/>
      <c r="FVC42" s="188"/>
      <c r="FVD42" s="188"/>
      <c r="FVE42" s="188"/>
      <c r="FVF42" s="188"/>
      <c r="FVG42" s="188"/>
      <c r="FVH42" s="188"/>
      <c r="FVI42" s="188"/>
      <c r="FVJ42" s="188"/>
      <c r="FVK42" s="188"/>
      <c r="FVL42" s="188"/>
      <c r="FVM42" s="188"/>
      <c r="FVN42" s="188"/>
      <c r="FVO42" s="188"/>
      <c r="FVP42" s="188"/>
      <c r="FVQ42" s="188"/>
      <c r="FVR42" s="188"/>
      <c r="FVS42" s="188"/>
      <c r="FVT42" s="188"/>
      <c r="FVU42" s="188"/>
      <c r="FVV42" s="188"/>
      <c r="FVW42" s="188"/>
      <c r="FVX42" s="188"/>
      <c r="FVY42" s="188"/>
      <c r="FVZ42" s="188"/>
      <c r="FWA42" s="188"/>
      <c r="FWB42" s="188"/>
      <c r="FWC42" s="188"/>
      <c r="FWD42" s="188"/>
      <c r="FWE42" s="188"/>
      <c r="FWF42" s="188"/>
      <c r="FWG42" s="188"/>
      <c r="FWH42" s="188"/>
      <c r="FWI42" s="188"/>
      <c r="FWJ42" s="188"/>
      <c r="FWK42" s="188"/>
      <c r="FWL42" s="188"/>
      <c r="FWM42" s="188"/>
      <c r="FWN42" s="188"/>
      <c r="FWO42" s="188"/>
      <c r="FWP42" s="188"/>
      <c r="FWQ42" s="188"/>
      <c r="FWR42" s="188"/>
      <c r="FWS42" s="188"/>
      <c r="FWT42" s="188"/>
      <c r="FWU42" s="188"/>
      <c r="FWV42" s="188"/>
      <c r="FWW42" s="188"/>
      <c r="FWX42" s="188"/>
      <c r="FWY42" s="188"/>
      <c r="FWZ42" s="188"/>
      <c r="FXA42" s="188"/>
      <c r="FXB42" s="188"/>
      <c r="FXC42" s="188"/>
      <c r="FXD42" s="188"/>
      <c r="FXE42" s="188"/>
      <c r="FXF42" s="188"/>
      <c r="FXG42" s="188"/>
      <c r="FXH42" s="188"/>
      <c r="FXI42" s="188"/>
      <c r="FXJ42" s="188"/>
      <c r="FXK42" s="188"/>
      <c r="FXL42" s="188"/>
      <c r="FXM42" s="188"/>
      <c r="FXN42" s="188"/>
      <c r="FXO42" s="188"/>
      <c r="FXP42" s="188"/>
      <c r="FXQ42" s="188"/>
      <c r="FXR42" s="188"/>
      <c r="FXS42" s="188"/>
      <c r="FXT42" s="188"/>
      <c r="FXU42" s="188"/>
      <c r="FXV42" s="188"/>
      <c r="FXW42" s="188"/>
      <c r="FXX42" s="188"/>
      <c r="FXY42" s="188"/>
      <c r="FXZ42" s="188"/>
      <c r="FYA42" s="188"/>
      <c r="FYB42" s="188"/>
      <c r="FYC42" s="188"/>
      <c r="FYD42" s="188"/>
      <c r="FYE42" s="188"/>
      <c r="FYF42" s="188"/>
      <c r="FYG42" s="188"/>
      <c r="FYH42" s="188"/>
      <c r="FYI42" s="188"/>
      <c r="FYJ42" s="188"/>
      <c r="FYK42" s="188"/>
      <c r="FYL42" s="188"/>
      <c r="FYM42" s="188"/>
      <c r="FYN42" s="188"/>
      <c r="FYO42" s="188"/>
      <c r="FYP42" s="188"/>
      <c r="FYQ42" s="188"/>
      <c r="FYR42" s="188"/>
      <c r="FYS42" s="188"/>
      <c r="FYT42" s="188"/>
      <c r="FYU42" s="188"/>
      <c r="FYV42" s="188"/>
      <c r="FYW42" s="188"/>
      <c r="FYX42" s="188"/>
      <c r="FYY42" s="188"/>
      <c r="FYZ42" s="188"/>
      <c r="FZA42" s="188"/>
      <c r="FZB42" s="188"/>
      <c r="FZC42" s="188"/>
      <c r="FZD42" s="188"/>
      <c r="FZE42" s="188"/>
      <c r="FZF42" s="188"/>
      <c r="FZG42" s="188"/>
      <c r="FZH42" s="188"/>
      <c r="FZI42" s="188"/>
      <c r="FZJ42" s="188"/>
      <c r="FZK42" s="188"/>
      <c r="FZL42" s="188"/>
      <c r="FZM42" s="188"/>
      <c r="FZN42" s="188"/>
      <c r="FZO42" s="188"/>
      <c r="FZP42" s="188"/>
      <c r="FZQ42" s="188"/>
      <c r="FZR42" s="188"/>
      <c r="FZS42" s="188"/>
      <c r="FZT42" s="188"/>
      <c r="FZU42" s="188"/>
      <c r="FZV42" s="188"/>
      <c r="FZW42" s="188"/>
      <c r="FZX42" s="188"/>
      <c r="FZY42" s="188"/>
      <c r="FZZ42" s="188"/>
      <c r="GAA42" s="188"/>
      <c r="GAB42" s="188"/>
      <c r="GAC42" s="188"/>
      <c r="GAD42" s="188"/>
      <c r="GAE42" s="188"/>
      <c r="GAF42" s="188"/>
      <c r="GAG42" s="188"/>
      <c r="GAH42" s="188"/>
      <c r="GAI42" s="188"/>
      <c r="GAJ42" s="188"/>
      <c r="GAK42" s="188"/>
      <c r="GAL42" s="188"/>
      <c r="GAM42" s="188"/>
      <c r="GAN42" s="188"/>
      <c r="GAO42" s="188"/>
      <c r="GAP42" s="188"/>
      <c r="GAQ42" s="188"/>
      <c r="GAR42" s="188"/>
      <c r="GAS42" s="188"/>
      <c r="GAT42" s="188"/>
      <c r="GAU42" s="188"/>
      <c r="GAV42" s="188"/>
      <c r="GAW42" s="188"/>
      <c r="GAX42" s="188"/>
      <c r="GAY42" s="188"/>
      <c r="GAZ42" s="188"/>
      <c r="GBA42" s="188"/>
      <c r="GBB42" s="188"/>
      <c r="GBC42" s="188"/>
      <c r="GBD42" s="188"/>
      <c r="GBE42" s="188"/>
      <c r="GBF42" s="188"/>
      <c r="GBG42" s="188"/>
      <c r="GBH42" s="188"/>
      <c r="GBI42" s="188"/>
      <c r="GBJ42" s="188"/>
      <c r="GBK42" s="188"/>
      <c r="GBL42" s="188"/>
      <c r="GBM42" s="188"/>
      <c r="GBN42" s="188"/>
      <c r="GBO42" s="188"/>
      <c r="GBP42" s="188"/>
      <c r="GBQ42" s="188"/>
      <c r="GBR42" s="188"/>
      <c r="GBS42" s="188"/>
      <c r="GBT42" s="188"/>
      <c r="GBU42" s="188"/>
      <c r="GBV42" s="188"/>
      <c r="GBW42" s="188"/>
      <c r="GBX42" s="188"/>
      <c r="GBY42" s="188"/>
      <c r="GBZ42" s="188"/>
      <c r="GCA42" s="188"/>
      <c r="GCB42" s="188"/>
      <c r="GCC42" s="188"/>
      <c r="GCD42" s="188"/>
      <c r="GCE42" s="188"/>
      <c r="GCF42" s="188"/>
      <c r="GCG42" s="188"/>
      <c r="GCH42" s="188"/>
      <c r="GCI42" s="188"/>
      <c r="GCJ42" s="188"/>
      <c r="GCK42" s="188"/>
      <c r="GCL42" s="188"/>
      <c r="GCM42" s="188"/>
      <c r="GCN42" s="188"/>
      <c r="GCO42" s="188"/>
      <c r="GCP42" s="188"/>
      <c r="GCQ42" s="188"/>
      <c r="GCR42" s="188"/>
      <c r="GCS42" s="188"/>
      <c r="GCT42" s="188"/>
      <c r="GCU42" s="188"/>
      <c r="GCV42" s="188"/>
      <c r="GCW42" s="188"/>
      <c r="GCX42" s="188"/>
      <c r="GCY42" s="188"/>
      <c r="GCZ42" s="188"/>
      <c r="GDA42" s="188"/>
      <c r="GDB42" s="188"/>
      <c r="GDC42" s="188"/>
      <c r="GDD42" s="188"/>
      <c r="GDE42" s="188"/>
      <c r="GDF42" s="188"/>
      <c r="GDG42" s="188"/>
      <c r="GDH42" s="188"/>
      <c r="GDI42" s="188"/>
      <c r="GDJ42" s="188"/>
      <c r="GDK42" s="188"/>
      <c r="GDL42" s="188"/>
      <c r="GDM42" s="188"/>
      <c r="GDN42" s="188"/>
      <c r="GDO42" s="188"/>
      <c r="GDP42" s="188"/>
      <c r="GDQ42" s="188"/>
      <c r="GDR42" s="188"/>
      <c r="GDS42" s="188"/>
      <c r="GDT42" s="188"/>
      <c r="GDU42" s="188"/>
      <c r="GDV42" s="188"/>
      <c r="GDW42" s="188"/>
      <c r="GDX42" s="188"/>
      <c r="GDY42" s="188"/>
      <c r="GDZ42" s="188"/>
      <c r="GEA42" s="188"/>
      <c r="GEB42" s="188"/>
      <c r="GEC42" s="188"/>
      <c r="GED42" s="188"/>
      <c r="GEE42" s="188"/>
      <c r="GEF42" s="188"/>
      <c r="GEG42" s="188"/>
      <c r="GEH42" s="188"/>
      <c r="GEI42" s="188"/>
      <c r="GEJ42" s="188"/>
      <c r="GEK42" s="188"/>
      <c r="GEL42" s="188"/>
      <c r="GEM42" s="188"/>
      <c r="GEN42" s="188"/>
      <c r="GEO42" s="188"/>
      <c r="GEP42" s="188"/>
      <c r="GEQ42" s="188"/>
      <c r="GER42" s="188"/>
      <c r="GES42" s="188"/>
      <c r="GET42" s="188"/>
      <c r="GEU42" s="188"/>
      <c r="GEV42" s="188"/>
      <c r="GEW42" s="188"/>
      <c r="GEX42" s="188"/>
      <c r="GEY42" s="188"/>
      <c r="GEZ42" s="188"/>
      <c r="GFA42" s="188"/>
      <c r="GFB42" s="188"/>
      <c r="GFC42" s="188"/>
      <c r="GFD42" s="188"/>
      <c r="GFE42" s="188"/>
      <c r="GFF42" s="188"/>
      <c r="GFG42" s="188"/>
      <c r="GFH42" s="188"/>
      <c r="GFI42" s="188"/>
      <c r="GFJ42" s="188"/>
      <c r="GFK42" s="188"/>
      <c r="GFL42" s="188"/>
      <c r="GFM42" s="188"/>
      <c r="GFN42" s="188"/>
      <c r="GFO42" s="188"/>
      <c r="GFP42" s="188"/>
      <c r="GFQ42" s="188"/>
      <c r="GFR42" s="188"/>
      <c r="GFS42" s="188"/>
      <c r="GFT42" s="188"/>
      <c r="GFU42" s="188"/>
      <c r="GFV42" s="188"/>
      <c r="GFW42" s="188"/>
      <c r="GFX42" s="188"/>
      <c r="GFY42" s="188"/>
      <c r="GFZ42" s="188"/>
      <c r="GGA42" s="188"/>
      <c r="GGB42" s="188"/>
      <c r="GGC42" s="188"/>
      <c r="GGD42" s="188"/>
      <c r="GGE42" s="188"/>
      <c r="GGF42" s="188"/>
      <c r="GGG42" s="188"/>
      <c r="GGH42" s="188"/>
      <c r="GGI42" s="188"/>
      <c r="GGJ42" s="188"/>
      <c r="GGK42" s="188"/>
      <c r="GGL42" s="188"/>
      <c r="GGM42" s="188"/>
      <c r="GGN42" s="188"/>
      <c r="GGO42" s="188"/>
      <c r="GGP42" s="188"/>
      <c r="GGQ42" s="188"/>
      <c r="GGR42" s="188"/>
      <c r="GGS42" s="188"/>
      <c r="GGT42" s="188"/>
      <c r="GGU42" s="188"/>
      <c r="GGV42" s="188"/>
      <c r="GGW42" s="188"/>
      <c r="GGX42" s="188"/>
      <c r="GGY42" s="188"/>
      <c r="GGZ42" s="188"/>
      <c r="GHA42" s="188"/>
      <c r="GHB42" s="188"/>
      <c r="GHC42" s="188"/>
      <c r="GHD42" s="188"/>
      <c r="GHE42" s="188"/>
      <c r="GHF42" s="188"/>
      <c r="GHG42" s="188"/>
      <c r="GHH42" s="188"/>
      <c r="GHI42" s="188"/>
      <c r="GHJ42" s="188"/>
      <c r="GHK42" s="188"/>
      <c r="GHL42" s="188"/>
      <c r="GHM42" s="188"/>
      <c r="GHN42" s="188"/>
      <c r="GHO42" s="188"/>
      <c r="GHP42" s="188"/>
      <c r="GHQ42" s="188"/>
      <c r="GHR42" s="188"/>
      <c r="GHS42" s="188"/>
      <c r="GHT42" s="188"/>
      <c r="GHU42" s="188"/>
      <c r="GHV42" s="188"/>
      <c r="GHW42" s="188"/>
      <c r="GHX42" s="188"/>
      <c r="GHY42" s="188"/>
      <c r="GHZ42" s="188"/>
      <c r="GIA42" s="188"/>
      <c r="GIB42" s="188"/>
      <c r="GIC42" s="188"/>
      <c r="GID42" s="188"/>
      <c r="GIE42" s="188"/>
      <c r="GIF42" s="188"/>
      <c r="GIG42" s="188"/>
      <c r="GIH42" s="188"/>
      <c r="GII42" s="188"/>
      <c r="GIJ42" s="188"/>
      <c r="GIK42" s="188"/>
      <c r="GIL42" s="188"/>
      <c r="GIM42" s="188"/>
      <c r="GIN42" s="188"/>
      <c r="GIO42" s="188"/>
      <c r="GIP42" s="188"/>
      <c r="GIQ42" s="188"/>
      <c r="GIR42" s="188"/>
      <c r="GIS42" s="188"/>
      <c r="GIT42" s="188"/>
      <c r="GIU42" s="188"/>
      <c r="GIV42" s="188"/>
      <c r="GIW42" s="188"/>
      <c r="GIX42" s="188"/>
      <c r="GIY42" s="188"/>
      <c r="GIZ42" s="188"/>
      <c r="GJA42" s="188"/>
      <c r="GJB42" s="188"/>
      <c r="GJC42" s="188"/>
      <c r="GJD42" s="188"/>
      <c r="GJE42" s="188"/>
      <c r="GJF42" s="188"/>
      <c r="GJG42" s="188"/>
      <c r="GJH42" s="188"/>
      <c r="GJI42" s="188"/>
      <c r="GJJ42" s="188"/>
      <c r="GJK42" s="188"/>
      <c r="GJL42" s="188"/>
      <c r="GJM42" s="188"/>
      <c r="GJN42" s="188"/>
      <c r="GJO42" s="188"/>
      <c r="GJP42" s="188"/>
      <c r="GJQ42" s="188"/>
      <c r="GJR42" s="188"/>
      <c r="GJS42" s="188"/>
      <c r="GJT42" s="188"/>
      <c r="GJU42" s="188"/>
      <c r="GJV42" s="188"/>
      <c r="GJW42" s="188"/>
      <c r="GJX42" s="188"/>
      <c r="GJY42" s="188"/>
      <c r="GJZ42" s="188"/>
      <c r="GKA42" s="188"/>
      <c r="GKB42" s="188"/>
      <c r="GKC42" s="188"/>
      <c r="GKD42" s="188"/>
      <c r="GKE42" s="188"/>
      <c r="GKF42" s="188"/>
      <c r="GKG42" s="188"/>
      <c r="GKH42" s="188"/>
      <c r="GKI42" s="188"/>
      <c r="GKJ42" s="188"/>
      <c r="GKK42" s="188"/>
      <c r="GKL42" s="188"/>
      <c r="GKM42" s="188"/>
      <c r="GKN42" s="188"/>
      <c r="GKO42" s="188"/>
      <c r="GKP42" s="188"/>
      <c r="GKQ42" s="188"/>
      <c r="GKR42" s="188"/>
      <c r="GKS42" s="188"/>
      <c r="GKT42" s="188"/>
      <c r="GKU42" s="188"/>
      <c r="GKV42" s="188"/>
      <c r="GKW42" s="188"/>
      <c r="GKX42" s="188"/>
      <c r="GKY42" s="188"/>
      <c r="GKZ42" s="188"/>
      <c r="GLA42" s="188"/>
      <c r="GLB42" s="188"/>
      <c r="GLC42" s="188"/>
      <c r="GLD42" s="188"/>
      <c r="GLE42" s="188"/>
      <c r="GLF42" s="188"/>
      <c r="GLG42" s="188"/>
      <c r="GLH42" s="188"/>
      <c r="GLI42" s="188"/>
      <c r="GLJ42" s="188"/>
      <c r="GLK42" s="188"/>
      <c r="GLL42" s="188"/>
      <c r="GLM42" s="188"/>
      <c r="GLN42" s="188"/>
      <c r="GLO42" s="188"/>
      <c r="GLP42" s="188"/>
      <c r="GLQ42" s="188"/>
      <c r="GLR42" s="188"/>
      <c r="GLS42" s="188"/>
      <c r="GLT42" s="188"/>
      <c r="GLU42" s="188"/>
      <c r="GLV42" s="188"/>
      <c r="GLW42" s="188"/>
      <c r="GLX42" s="188"/>
      <c r="GLY42" s="188"/>
      <c r="GLZ42" s="188"/>
      <c r="GMA42" s="188"/>
      <c r="GMB42" s="188"/>
      <c r="GMC42" s="188"/>
      <c r="GMD42" s="188"/>
      <c r="GME42" s="188"/>
      <c r="GMF42" s="188"/>
      <c r="GMG42" s="188"/>
      <c r="GMH42" s="188"/>
      <c r="GMI42" s="188"/>
      <c r="GMJ42" s="188"/>
      <c r="GMK42" s="188"/>
      <c r="GML42" s="188"/>
      <c r="GMM42" s="188"/>
      <c r="GMN42" s="188"/>
      <c r="GMO42" s="188"/>
      <c r="GMP42" s="188"/>
      <c r="GMQ42" s="188"/>
      <c r="GMR42" s="188"/>
      <c r="GMS42" s="188"/>
      <c r="GMT42" s="188"/>
      <c r="GMU42" s="188"/>
      <c r="GMV42" s="188"/>
      <c r="GMW42" s="188"/>
      <c r="GMX42" s="188"/>
      <c r="GMY42" s="188"/>
      <c r="GMZ42" s="188"/>
      <c r="GNA42" s="188"/>
      <c r="GNB42" s="188"/>
      <c r="GNC42" s="188"/>
      <c r="GND42" s="188"/>
      <c r="GNE42" s="188"/>
      <c r="GNF42" s="188"/>
      <c r="GNG42" s="188"/>
      <c r="GNH42" s="188"/>
      <c r="GNI42" s="188"/>
      <c r="GNJ42" s="188"/>
      <c r="GNK42" s="188"/>
      <c r="GNL42" s="188"/>
      <c r="GNM42" s="188"/>
      <c r="GNN42" s="188"/>
      <c r="GNO42" s="188"/>
      <c r="GNP42" s="188"/>
      <c r="GNQ42" s="188"/>
      <c r="GNR42" s="188"/>
      <c r="GNS42" s="188"/>
      <c r="GNT42" s="188"/>
      <c r="GNU42" s="188"/>
      <c r="GNV42" s="188"/>
      <c r="GNW42" s="188"/>
      <c r="GNX42" s="188"/>
      <c r="GNY42" s="188"/>
      <c r="GNZ42" s="188"/>
      <c r="GOA42" s="188"/>
      <c r="GOB42" s="188"/>
      <c r="GOC42" s="188"/>
      <c r="GOD42" s="188"/>
      <c r="GOE42" s="188"/>
      <c r="GOF42" s="188"/>
      <c r="GOG42" s="188"/>
      <c r="GOH42" s="188"/>
      <c r="GOI42" s="188"/>
      <c r="GOJ42" s="188"/>
      <c r="GOK42" s="188"/>
      <c r="GOL42" s="188"/>
      <c r="GOM42" s="188"/>
      <c r="GON42" s="188"/>
      <c r="GOO42" s="188"/>
      <c r="GOP42" s="188"/>
      <c r="GOQ42" s="188"/>
      <c r="GOR42" s="188"/>
      <c r="GOS42" s="188"/>
      <c r="GOT42" s="188"/>
      <c r="GOU42" s="188"/>
      <c r="GOV42" s="188"/>
      <c r="GOW42" s="188"/>
      <c r="GOX42" s="188"/>
      <c r="GOY42" s="188"/>
      <c r="GOZ42" s="188"/>
      <c r="GPA42" s="188"/>
      <c r="GPB42" s="188"/>
      <c r="GPC42" s="188"/>
      <c r="GPD42" s="188"/>
      <c r="GPE42" s="188"/>
      <c r="GPF42" s="188"/>
      <c r="GPG42" s="188"/>
      <c r="GPH42" s="188"/>
      <c r="GPI42" s="188"/>
      <c r="GPJ42" s="188"/>
      <c r="GPK42" s="188"/>
      <c r="GPL42" s="188"/>
      <c r="GPM42" s="188"/>
      <c r="GPN42" s="188"/>
      <c r="GPO42" s="188"/>
      <c r="GPP42" s="188"/>
      <c r="GPQ42" s="188"/>
      <c r="GPR42" s="188"/>
      <c r="GPS42" s="188"/>
      <c r="GPT42" s="188"/>
      <c r="GPU42" s="188"/>
      <c r="GPV42" s="188"/>
      <c r="GPW42" s="188"/>
      <c r="GPX42" s="188"/>
      <c r="GPY42" s="188"/>
      <c r="GPZ42" s="188"/>
      <c r="GQA42" s="188"/>
      <c r="GQB42" s="188"/>
      <c r="GQC42" s="188"/>
      <c r="GQD42" s="188"/>
      <c r="GQE42" s="188"/>
      <c r="GQF42" s="188"/>
      <c r="GQG42" s="188"/>
      <c r="GQH42" s="188"/>
      <c r="GQI42" s="188"/>
      <c r="GQJ42" s="188"/>
      <c r="GQK42" s="188"/>
      <c r="GQL42" s="188"/>
      <c r="GQM42" s="188"/>
      <c r="GQN42" s="188"/>
      <c r="GQO42" s="188"/>
      <c r="GQP42" s="188"/>
      <c r="GQQ42" s="188"/>
      <c r="GQR42" s="188"/>
      <c r="GQS42" s="188"/>
      <c r="GQT42" s="188"/>
      <c r="GQU42" s="188"/>
      <c r="GQV42" s="188"/>
      <c r="GQW42" s="188"/>
      <c r="GQX42" s="188"/>
      <c r="GQY42" s="188"/>
      <c r="GQZ42" s="188"/>
      <c r="GRA42" s="188"/>
      <c r="GRB42" s="188"/>
      <c r="GRC42" s="188"/>
      <c r="GRD42" s="188"/>
      <c r="GRE42" s="188"/>
      <c r="GRF42" s="188"/>
      <c r="GRG42" s="188"/>
      <c r="GRH42" s="188"/>
      <c r="GRI42" s="188"/>
      <c r="GRJ42" s="188"/>
      <c r="GRK42" s="188"/>
      <c r="GRL42" s="188"/>
      <c r="GRM42" s="188"/>
      <c r="GRN42" s="188"/>
      <c r="GRO42" s="188"/>
      <c r="GRP42" s="188"/>
      <c r="GRQ42" s="188"/>
      <c r="GRR42" s="188"/>
      <c r="GRS42" s="188"/>
      <c r="GRT42" s="188"/>
      <c r="GRU42" s="188"/>
      <c r="GRV42" s="188"/>
      <c r="GRW42" s="188"/>
      <c r="GRX42" s="188"/>
      <c r="GRY42" s="188"/>
      <c r="GRZ42" s="188"/>
      <c r="GSA42" s="188"/>
      <c r="GSB42" s="188"/>
      <c r="GSC42" s="188"/>
      <c r="GSD42" s="188"/>
      <c r="GSE42" s="188"/>
      <c r="GSF42" s="188"/>
      <c r="GSG42" s="188"/>
      <c r="GSH42" s="188"/>
      <c r="GSI42" s="188"/>
      <c r="GSJ42" s="188"/>
      <c r="GSK42" s="188"/>
      <c r="GSL42" s="188"/>
      <c r="GSM42" s="188"/>
      <c r="GSN42" s="188"/>
      <c r="GSO42" s="188"/>
      <c r="GSP42" s="188"/>
      <c r="GSQ42" s="188"/>
      <c r="GSR42" s="188"/>
      <c r="GSS42" s="188"/>
      <c r="GST42" s="188"/>
      <c r="GSU42" s="188"/>
      <c r="GSV42" s="188"/>
      <c r="GSW42" s="188"/>
      <c r="GSX42" s="188"/>
      <c r="GSY42" s="188"/>
      <c r="GSZ42" s="188"/>
      <c r="GTA42" s="188"/>
      <c r="GTB42" s="188"/>
      <c r="GTC42" s="188"/>
      <c r="GTD42" s="188"/>
      <c r="GTE42" s="188"/>
      <c r="GTF42" s="188"/>
      <c r="GTG42" s="188"/>
      <c r="GTH42" s="188"/>
      <c r="GTI42" s="188"/>
      <c r="GTJ42" s="188"/>
      <c r="GTK42" s="188"/>
      <c r="GTL42" s="188"/>
      <c r="GTM42" s="188"/>
      <c r="GTN42" s="188"/>
      <c r="GTO42" s="188"/>
      <c r="GTP42" s="188"/>
      <c r="GTQ42" s="188"/>
      <c r="GTR42" s="188"/>
      <c r="GTS42" s="188"/>
      <c r="GTT42" s="188"/>
      <c r="GTU42" s="188"/>
      <c r="GTV42" s="188"/>
      <c r="GTW42" s="188"/>
      <c r="GTX42" s="188"/>
      <c r="GTY42" s="188"/>
      <c r="GTZ42" s="188"/>
      <c r="GUA42" s="188"/>
      <c r="GUB42" s="188"/>
      <c r="GUC42" s="188"/>
      <c r="GUD42" s="188"/>
      <c r="GUE42" s="188"/>
      <c r="GUF42" s="188"/>
      <c r="GUG42" s="188"/>
      <c r="GUH42" s="188"/>
      <c r="GUI42" s="188"/>
      <c r="GUJ42" s="188"/>
      <c r="GUK42" s="188"/>
      <c r="GUL42" s="188"/>
      <c r="GUM42" s="188"/>
      <c r="GUN42" s="188"/>
      <c r="GUO42" s="188"/>
      <c r="GUP42" s="188"/>
      <c r="GUQ42" s="188"/>
      <c r="GUR42" s="188"/>
      <c r="GUS42" s="188"/>
      <c r="GUT42" s="188"/>
      <c r="GUU42" s="188"/>
      <c r="GUV42" s="188"/>
      <c r="GUW42" s="188"/>
      <c r="GUX42" s="188"/>
      <c r="GUY42" s="188"/>
      <c r="GUZ42" s="188"/>
      <c r="GVA42" s="188"/>
      <c r="GVB42" s="188"/>
      <c r="GVC42" s="188"/>
      <c r="GVD42" s="188"/>
      <c r="GVE42" s="188"/>
      <c r="GVF42" s="188"/>
      <c r="GVG42" s="188"/>
      <c r="GVH42" s="188"/>
      <c r="GVI42" s="188"/>
      <c r="GVJ42" s="188"/>
      <c r="GVK42" s="188"/>
      <c r="GVL42" s="188"/>
      <c r="GVM42" s="188"/>
      <c r="GVN42" s="188"/>
      <c r="GVO42" s="188"/>
      <c r="GVP42" s="188"/>
      <c r="GVQ42" s="188"/>
      <c r="GVR42" s="188"/>
      <c r="GVS42" s="188"/>
      <c r="GVT42" s="188"/>
      <c r="GVU42" s="188"/>
      <c r="GVV42" s="188"/>
      <c r="GVW42" s="188"/>
      <c r="GVX42" s="188"/>
      <c r="GVY42" s="188"/>
      <c r="GVZ42" s="188"/>
      <c r="GWA42" s="188"/>
      <c r="GWB42" s="188"/>
      <c r="GWC42" s="188"/>
      <c r="GWD42" s="188"/>
      <c r="GWE42" s="188"/>
      <c r="GWF42" s="188"/>
      <c r="GWG42" s="188"/>
      <c r="GWH42" s="188"/>
      <c r="GWI42" s="188"/>
      <c r="GWJ42" s="188"/>
      <c r="GWK42" s="188"/>
      <c r="GWL42" s="188"/>
      <c r="GWM42" s="188"/>
      <c r="GWN42" s="188"/>
      <c r="GWO42" s="188"/>
      <c r="GWP42" s="188"/>
      <c r="GWQ42" s="188"/>
      <c r="GWR42" s="188"/>
      <c r="GWS42" s="188"/>
      <c r="GWT42" s="188"/>
      <c r="GWU42" s="188"/>
      <c r="GWV42" s="188"/>
      <c r="GWW42" s="188"/>
      <c r="GWX42" s="188"/>
      <c r="GWY42" s="188"/>
      <c r="GWZ42" s="188"/>
      <c r="GXA42" s="188"/>
      <c r="GXB42" s="188"/>
      <c r="GXC42" s="188"/>
      <c r="GXD42" s="188"/>
      <c r="GXE42" s="188"/>
      <c r="GXF42" s="188"/>
      <c r="GXG42" s="188"/>
      <c r="GXH42" s="188"/>
      <c r="GXI42" s="188"/>
      <c r="GXJ42" s="188"/>
      <c r="GXK42" s="188"/>
      <c r="GXL42" s="188"/>
      <c r="GXM42" s="188"/>
      <c r="GXN42" s="188"/>
      <c r="GXO42" s="188"/>
      <c r="GXP42" s="188"/>
      <c r="GXQ42" s="188"/>
      <c r="GXR42" s="188"/>
      <c r="GXS42" s="188"/>
      <c r="GXT42" s="188"/>
      <c r="GXU42" s="188"/>
      <c r="GXV42" s="188"/>
      <c r="GXW42" s="188"/>
      <c r="GXX42" s="188"/>
      <c r="GXY42" s="188"/>
      <c r="GXZ42" s="188"/>
      <c r="GYA42" s="188"/>
      <c r="GYB42" s="188"/>
      <c r="GYC42" s="188"/>
      <c r="GYD42" s="188"/>
      <c r="GYE42" s="188"/>
      <c r="GYF42" s="188"/>
      <c r="GYG42" s="188"/>
      <c r="GYH42" s="188"/>
      <c r="GYI42" s="188"/>
      <c r="GYJ42" s="188"/>
      <c r="GYK42" s="188"/>
      <c r="GYL42" s="188"/>
      <c r="GYM42" s="188"/>
      <c r="GYN42" s="188"/>
      <c r="GYO42" s="188"/>
      <c r="GYP42" s="188"/>
      <c r="GYQ42" s="188"/>
      <c r="GYR42" s="188"/>
      <c r="GYS42" s="188"/>
      <c r="GYT42" s="188"/>
      <c r="GYU42" s="188"/>
      <c r="GYV42" s="188"/>
      <c r="GYW42" s="188"/>
      <c r="GYX42" s="188"/>
      <c r="GYY42" s="188"/>
      <c r="GYZ42" s="188"/>
      <c r="GZA42" s="188"/>
      <c r="GZB42" s="188"/>
      <c r="GZC42" s="188"/>
      <c r="GZD42" s="188"/>
      <c r="GZE42" s="188"/>
      <c r="GZF42" s="188"/>
      <c r="GZG42" s="188"/>
      <c r="GZH42" s="188"/>
      <c r="GZI42" s="188"/>
      <c r="GZJ42" s="188"/>
      <c r="GZK42" s="188"/>
      <c r="GZL42" s="188"/>
      <c r="GZM42" s="188"/>
      <c r="GZN42" s="188"/>
      <c r="GZO42" s="188"/>
      <c r="GZP42" s="188"/>
      <c r="GZQ42" s="188"/>
      <c r="GZR42" s="188"/>
      <c r="GZS42" s="188"/>
      <c r="GZT42" s="188"/>
      <c r="GZU42" s="188"/>
      <c r="GZV42" s="188"/>
      <c r="GZW42" s="188"/>
      <c r="GZX42" s="188"/>
      <c r="GZY42" s="188"/>
      <c r="GZZ42" s="188"/>
      <c r="HAA42" s="188"/>
      <c r="HAB42" s="188"/>
      <c r="HAC42" s="188"/>
      <c r="HAD42" s="188"/>
      <c r="HAE42" s="188"/>
      <c r="HAF42" s="188"/>
      <c r="HAG42" s="188"/>
      <c r="HAH42" s="188"/>
      <c r="HAI42" s="188"/>
      <c r="HAJ42" s="188"/>
      <c r="HAK42" s="188"/>
      <c r="HAL42" s="188"/>
      <c r="HAM42" s="188"/>
      <c r="HAN42" s="188"/>
      <c r="HAO42" s="188"/>
      <c r="HAP42" s="188"/>
      <c r="HAQ42" s="188"/>
      <c r="HAR42" s="188"/>
      <c r="HAS42" s="188"/>
      <c r="HAT42" s="188"/>
      <c r="HAU42" s="188"/>
      <c r="HAV42" s="188"/>
      <c r="HAW42" s="188"/>
      <c r="HAX42" s="188"/>
      <c r="HAY42" s="188"/>
      <c r="HAZ42" s="188"/>
      <c r="HBA42" s="188"/>
      <c r="HBB42" s="188"/>
      <c r="HBC42" s="188"/>
      <c r="HBD42" s="188"/>
      <c r="HBE42" s="188"/>
      <c r="HBF42" s="188"/>
      <c r="HBG42" s="188"/>
      <c r="HBH42" s="188"/>
      <c r="HBI42" s="188"/>
      <c r="HBJ42" s="188"/>
      <c r="HBK42" s="188"/>
      <c r="HBL42" s="188"/>
      <c r="HBM42" s="188"/>
      <c r="HBN42" s="188"/>
      <c r="HBO42" s="188"/>
      <c r="HBP42" s="188"/>
      <c r="HBQ42" s="188"/>
      <c r="HBR42" s="188"/>
      <c r="HBS42" s="188"/>
      <c r="HBT42" s="188"/>
      <c r="HBU42" s="188"/>
      <c r="HBV42" s="188"/>
      <c r="HBW42" s="188"/>
      <c r="HBX42" s="188"/>
      <c r="HBY42" s="188"/>
      <c r="HBZ42" s="188"/>
      <c r="HCA42" s="188"/>
      <c r="HCB42" s="188"/>
      <c r="HCC42" s="188"/>
      <c r="HCD42" s="188"/>
      <c r="HCE42" s="188"/>
      <c r="HCF42" s="188"/>
      <c r="HCG42" s="188"/>
      <c r="HCH42" s="188"/>
      <c r="HCI42" s="188"/>
      <c r="HCJ42" s="188"/>
      <c r="HCK42" s="188"/>
      <c r="HCL42" s="188"/>
      <c r="HCM42" s="188"/>
      <c r="HCN42" s="188"/>
      <c r="HCO42" s="188"/>
      <c r="HCP42" s="188"/>
      <c r="HCQ42" s="188"/>
      <c r="HCR42" s="188"/>
      <c r="HCS42" s="188"/>
      <c r="HCT42" s="188"/>
      <c r="HCU42" s="188"/>
      <c r="HCV42" s="188"/>
      <c r="HCW42" s="188"/>
      <c r="HCX42" s="188"/>
      <c r="HCY42" s="188"/>
      <c r="HCZ42" s="188"/>
      <c r="HDA42" s="188"/>
      <c r="HDB42" s="188"/>
      <c r="HDC42" s="188"/>
      <c r="HDD42" s="188"/>
      <c r="HDE42" s="188"/>
      <c r="HDF42" s="188"/>
      <c r="HDG42" s="188"/>
      <c r="HDH42" s="188"/>
      <c r="HDI42" s="188"/>
      <c r="HDJ42" s="188"/>
      <c r="HDK42" s="188"/>
      <c r="HDL42" s="188"/>
      <c r="HDM42" s="188"/>
      <c r="HDN42" s="188"/>
      <c r="HDO42" s="188"/>
      <c r="HDP42" s="188"/>
      <c r="HDQ42" s="188"/>
      <c r="HDR42" s="188"/>
      <c r="HDS42" s="188"/>
      <c r="HDT42" s="188"/>
      <c r="HDU42" s="188"/>
      <c r="HDV42" s="188"/>
      <c r="HDW42" s="188"/>
      <c r="HDX42" s="188"/>
      <c r="HDY42" s="188"/>
      <c r="HDZ42" s="188"/>
      <c r="HEA42" s="188"/>
      <c r="HEB42" s="188"/>
      <c r="HEC42" s="188"/>
      <c r="HED42" s="188"/>
      <c r="HEE42" s="188"/>
      <c r="HEF42" s="188"/>
      <c r="HEG42" s="188"/>
      <c r="HEH42" s="188"/>
      <c r="HEI42" s="188"/>
      <c r="HEJ42" s="188"/>
      <c r="HEK42" s="188"/>
      <c r="HEL42" s="188"/>
      <c r="HEM42" s="188"/>
      <c r="HEN42" s="188"/>
      <c r="HEO42" s="188"/>
      <c r="HEP42" s="188"/>
      <c r="HEQ42" s="188"/>
      <c r="HER42" s="188"/>
      <c r="HES42" s="188"/>
      <c r="HET42" s="188"/>
      <c r="HEU42" s="188"/>
      <c r="HEV42" s="188"/>
      <c r="HEW42" s="188"/>
      <c r="HEX42" s="188"/>
      <c r="HEY42" s="188"/>
      <c r="HEZ42" s="188"/>
      <c r="HFA42" s="188"/>
      <c r="HFB42" s="188"/>
      <c r="HFC42" s="188"/>
      <c r="HFD42" s="188"/>
      <c r="HFE42" s="188"/>
      <c r="HFF42" s="188"/>
      <c r="HFG42" s="188"/>
      <c r="HFH42" s="188"/>
      <c r="HFI42" s="188"/>
      <c r="HFJ42" s="188"/>
      <c r="HFK42" s="188"/>
      <c r="HFL42" s="188"/>
      <c r="HFM42" s="188"/>
      <c r="HFN42" s="188"/>
      <c r="HFO42" s="188"/>
      <c r="HFP42" s="188"/>
      <c r="HFQ42" s="188"/>
      <c r="HFR42" s="188"/>
      <c r="HFS42" s="188"/>
      <c r="HFT42" s="188"/>
      <c r="HFU42" s="188"/>
      <c r="HFV42" s="188"/>
      <c r="HFW42" s="188"/>
      <c r="HFX42" s="188"/>
      <c r="HFY42" s="188"/>
      <c r="HFZ42" s="188"/>
      <c r="HGA42" s="188"/>
      <c r="HGB42" s="188"/>
      <c r="HGC42" s="188"/>
      <c r="HGD42" s="188"/>
      <c r="HGE42" s="188"/>
      <c r="HGF42" s="188"/>
      <c r="HGG42" s="188"/>
      <c r="HGH42" s="188"/>
      <c r="HGI42" s="188"/>
      <c r="HGJ42" s="188"/>
      <c r="HGK42" s="188"/>
      <c r="HGL42" s="188"/>
      <c r="HGM42" s="188"/>
      <c r="HGN42" s="188"/>
      <c r="HGO42" s="188"/>
      <c r="HGP42" s="188"/>
      <c r="HGQ42" s="188"/>
      <c r="HGR42" s="188"/>
      <c r="HGS42" s="188"/>
      <c r="HGT42" s="188"/>
      <c r="HGU42" s="188"/>
      <c r="HGV42" s="188"/>
      <c r="HGW42" s="188"/>
      <c r="HGX42" s="188"/>
      <c r="HGY42" s="188"/>
      <c r="HGZ42" s="188"/>
      <c r="HHA42" s="188"/>
      <c r="HHB42" s="188"/>
      <c r="HHC42" s="188"/>
      <c r="HHD42" s="188"/>
      <c r="HHE42" s="188"/>
      <c r="HHF42" s="188"/>
      <c r="HHG42" s="188"/>
      <c r="HHH42" s="188"/>
      <c r="HHI42" s="188"/>
      <c r="HHJ42" s="188"/>
      <c r="HHK42" s="188"/>
      <c r="HHL42" s="188"/>
      <c r="HHM42" s="188"/>
      <c r="HHN42" s="188"/>
      <c r="HHO42" s="188"/>
      <c r="HHP42" s="188"/>
      <c r="HHQ42" s="188"/>
      <c r="HHR42" s="188"/>
      <c r="HHS42" s="188"/>
      <c r="HHT42" s="188"/>
      <c r="HHU42" s="188"/>
      <c r="HHV42" s="188"/>
      <c r="HHW42" s="188"/>
      <c r="HHX42" s="188"/>
      <c r="HHY42" s="188"/>
      <c r="HHZ42" s="188"/>
      <c r="HIA42" s="188"/>
      <c r="HIB42" s="188"/>
      <c r="HIC42" s="188"/>
      <c r="HID42" s="188"/>
      <c r="HIE42" s="188"/>
      <c r="HIF42" s="188"/>
      <c r="HIG42" s="188"/>
      <c r="HIH42" s="188"/>
      <c r="HII42" s="188"/>
      <c r="HIJ42" s="188"/>
      <c r="HIK42" s="188"/>
      <c r="HIL42" s="188"/>
      <c r="HIM42" s="188"/>
      <c r="HIN42" s="188"/>
      <c r="HIO42" s="188"/>
      <c r="HIP42" s="188"/>
      <c r="HIQ42" s="188"/>
      <c r="HIR42" s="188"/>
      <c r="HIS42" s="188"/>
      <c r="HIT42" s="188"/>
      <c r="HIU42" s="188"/>
      <c r="HIV42" s="188"/>
      <c r="HIW42" s="188"/>
      <c r="HIX42" s="188"/>
      <c r="HIY42" s="188"/>
      <c r="HIZ42" s="188"/>
      <c r="HJA42" s="188"/>
      <c r="HJB42" s="188"/>
      <c r="HJC42" s="188"/>
      <c r="HJD42" s="188"/>
      <c r="HJE42" s="188"/>
      <c r="HJF42" s="188"/>
      <c r="HJG42" s="188"/>
      <c r="HJH42" s="188"/>
      <c r="HJI42" s="188"/>
      <c r="HJJ42" s="188"/>
      <c r="HJK42" s="188"/>
      <c r="HJL42" s="188"/>
      <c r="HJM42" s="188"/>
      <c r="HJN42" s="188"/>
      <c r="HJO42" s="188"/>
      <c r="HJP42" s="188"/>
      <c r="HJQ42" s="188"/>
      <c r="HJR42" s="188"/>
      <c r="HJS42" s="188"/>
      <c r="HJT42" s="188"/>
      <c r="HJU42" s="188"/>
      <c r="HJV42" s="188"/>
      <c r="HJW42" s="188"/>
      <c r="HJX42" s="188"/>
      <c r="HJY42" s="188"/>
      <c r="HJZ42" s="188"/>
      <c r="HKA42" s="188"/>
      <c r="HKB42" s="188"/>
      <c r="HKC42" s="188"/>
      <c r="HKD42" s="188"/>
      <c r="HKE42" s="188"/>
      <c r="HKF42" s="188"/>
      <c r="HKG42" s="188"/>
      <c r="HKH42" s="188"/>
      <c r="HKI42" s="188"/>
      <c r="HKJ42" s="188"/>
      <c r="HKK42" s="188"/>
      <c r="HKL42" s="188"/>
      <c r="HKM42" s="188"/>
      <c r="HKN42" s="188"/>
      <c r="HKO42" s="188"/>
      <c r="HKP42" s="188"/>
      <c r="HKQ42" s="188"/>
      <c r="HKR42" s="188"/>
      <c r="HKS42" s="188"/>
      <c r="HKT42" s="188"/>
      <c r="HKU42" s="188"/>
      <c r="HKV42" s="188"/>
      <c r="HKW42" s="188"/>
      <c r="HKX42" s="188"/>
      <c r="HKY42" s="188"/>
      <c r="HKZ42" s="188"/>
      <c r="HLA42" s="188"/>
      <c r="HLB42" s="188"/>
      <c r="HLC42" s="188"/>
      <c r="HLD42" s="188"/>
      <c r="HLE42" s="188"/>
      <c r="HLF42" s="188"/>
      <c r="HLG42" s="188"/>
      <c r="HLH42" s="188"/>
      <c r="HLI42" s="188"/>
      <c r="HLJ42" s="188"/>
      <c r="HLK42" s="188"/>
      <c r="HLL42" s="188"/>
      <c r="HLM42" s="188"/>
      <c r="HLN42" s="188"/>
      <c r="HLO42" s="188"/>
      <c r="HLP42" s="188"/>
      <c r="HLQ42" s="188"/>
      <c r="HLR42" s="188"/>
      <c r="HLS42" s="188"/>
      <c r="HLT42" s="188"/>
      <c r="HLU42" s="188"/>
      <c r="HLV42" s="188"/>
      <c r="HLW42" s="188"/>
      <c r="HLX42" s="188"/>
      <c r="HLY42" s="188"/>
      <c r="HLZ42" s="188"/>
      <c r="HMA42" s="188"/>
      <c r="HMB42" s="188"/>
      <c r="HMC42" s="188"/>
      <c r="HMD42" s="188"/>
      <c r="HME42" s="188"/>
      <c r="HMF42" s="188"/>
      <c r="HMG42" s="188"/>
      <c r="HMH42" s="188"/>
      <c r="HMI42" s="188"/>
      <c r="HMJ42" s="188"/>
      <c r="HMK42" s="188"/>
      <c r="HML42" s="188"/>
      <c r="HMM42" s="188"/>
      <c r="HMN42" s="188"/>
      <c r="HMO42" s="188"/>
      <c r="HMP42" s="188"/>
      <c r="HMQ42" s="188"/>
      <c r="HMR42" s="188"/>
      <c r="HMS42" s="188"/>
      <c r="HMT42" s="188"/>
      <c r="HMU42" s="188"/>
      <c r="HMV42" s="188"/>
      <c r="HMW42" s="188"/>
      <c r="HMX42" s="188"/>
      <c r="HMY42" s="188"/>
      <c r="HMZ42" s="188"/>
      <c r="HNA42" s="188"/>
      <c r="HNB42" s="188"/>
      <c r="HNC42" s="188"/>
      <c r="HND42" s="188"/>
      <c r="HNE42" s="188"/>
      <c r="HNF42" s="188"/>
      <c r="HNG42" s="188"/>
      <c r="HNH42" s="188"/>
      <c r="HNI42" s="188"/>
      <c r="HNJ42" s="188"/>
      <c r="HNK42" s="188"/>
      <c r="HNL42" s="188"/>
      <c r="HNM42" s="188"/>
      <c r="HNN42" s="188"/>
      <c r="HNO42" s="188"/>
      <c r="HNP42" s="188"/>
      <c r="HNQ42" s="188"/>
      <c r="HNR42" s="188"/>
      <c r="HNS42" s="188"/>
      <c r="HNT42" s="188"/>
      <c r="HNU42" s="188"/>
      <c r="HNV42" s="188"/>
      <c r="HNW42" s="188"/>
      <c r="HNX42" s="188"/>
      <c r="HNY42" s="188"/>
      <c r="HNZ42" s="188"/>
      <c r="HOA42" s="188"/>
      <c r="HOB42" s="188"/>
      <c r="HOC42" s="188"/>
      <c r="HOD42" s="188"/>
      <c r="HOE42" s="188"/>
      <c r="HOF42" s="188"/>
      <c r="HOG42" s="188"/>
      <c r="HOH42" s="188"/>
      <c r="HOI42" s="188"/>
      <c r="HOJ42" s="188"/>
      <c r="HOK42" s="188"/>
      <c r="HOL42" s="188"/>
      <c r="HOM42" s="188"/>
      <c r="HON42" s="188"/>
      <c r="HOO42" s="188"/>
      <c r="HOP42" s="188"/>
      <c r="HOQ42" s="188"/>
      <c r="HOR42" s="188"/>
      <c r="HOS42" s="188"/>
      <c r="HOT42" s="188"/>
      <c r="HOU42" s="188"/>
      <c r="HOV42" s="188"/>
      <c r="HOW42" s="188"/>
      <c r="HOX42" s="188"/>
      <c r="HOY42" s="188"/>
      <c r="HOZ42" s="188"/>
      <c r="HPA42" s="188"/>
      <c r="HPB42" s="188"/>
      <c r="HPC42" s="188"/>
      <c r="HPD42" s="188"/>
      <c r="HPE42" s="188"/>
      <c r="HPF42" s="188"/>
      <c r="HPG42" s="188"/>
      <c r="HPH42" s="188"/>
      <c r="HPI42" s="188"/>
      <c r="HPJ42" s="188"/>
      <c r="HPK42" s="188"/>
      <c r="HPL42" s="188"/>
      <c r="HPM42" s="188"/>
      <c r="HPN42" s="188"/>
      <c r="HPO42" s="188"/>
      <c r="HPP42" s="188"/>
      <c r="HPQ42" s="188"/>
      <c r="HPR42" s="188"/>
      <c r="HPS42" s="188"/>
      <c r="HPT42" s="188"/>
      <c r="HPU42" s="188"/>
      <c r="HPV42" s="188"/>
      <c r="HPW42" s="188"/>
      <c r="HPX42" s="188"/>
      <c r="HPY42" s="188"/>
      <c r="HPZ42" s="188"/>
      <c r="HQA42" s="188"/>
      <c r="HQB42" s="188"/>
      <c r="HQC42" s="188"/>
      <c r="HQD42" s="188"/>
      <c r="HQE42" s="188"/>
      <c r="HQF42" s="188"/>
      <c r="HQG42" s="188"/>
      <c r="HQH42" s="188"/>
      <c r="HQI42" s="188"/>
      <c r="HQJ42" s="188"/>
      <c r="HQK42" s="188"/>
      <c r="HQL42" s="188"/>
      <c r="HQM42" s="188"/>
      <c r="HQN42" s="188"/>
      <c r="HQO42" s="188"/>
      <c r="HQP42" s="188"/>
      <c r="HQQ42" s="188"/>
      <c r="HQR42" s="188"/>
      <c r="HQS42" s="188"/>
      <c r="HQT42" s="188"/>
      <c r="HQU42" s="188"/>
      <c r="HQV42" s="188"/>
      <c r="HQW42" s="188"/>
      <c r="HQX42" s="188"/>
      <c r="HQY42" s="188"/>
      <c r="HQZ42" s="188"/>
      <c r="HRA42" s="188"/>
      <c r="HRB42" s="188"/>
      <c r="HRC42" s="188"/>
      <c r="HRD42" s="188"/>
      <c r="HRE42" s="188"/>
      <c r="HRF42" s="188"/>
      <c r="HRG42" s="188"/>
      <c r="HRH42" s="188"/>
      <c r="HRI42" s="188"/>
      <c r="HRJ42" s="188"/>
      <c r="HRK42" s="188"/>
      <c r="HRL42" s="188"/>
      <c r="HRM42" s="188"/>
      <c r="HRN42" s="188"/>
      <c r="HRO42" s="188"/>
      <c r="HRP42" s="188"/>
      <c r="HRQ42" s="188"/>
      <c r="HRR42" s="188"/>
      <c r="HRS42" s="188"/>
      <c r="HRT42" s="188"/>
      <c r="HRU42" s="188"/>
      <c r="HRV42" s="188"/>
      <c r="HRW42" s="188"/>
      <c r="HRX42" s="188"/>
      <c r="HRY42" s="188"/>
      <c r="HRZ42" s="188"/>
      <c r="HSA42" s="188"/>
      <c r="HSB42" s="188"/>
      <c r="HSC42" s="188"/>
      <c r="HSD42" s="188"/>
      <c r="HSE42" s="188"/>
      <c r="HSF42" s="188"/>
      <c r="HSG42" s="188"/>
      <c r="HSH42" s="188"/>
      <c r="HSI42" s="188"/>
      <c r="HSJ42" s="188"/>
      <c r="HSK42" s="188"/>
      <c r="HSL42" s="188"/>
      <c r="HSM42" s="188"/>
      <c r="HSN42" s="188"/>
      <c r="HSO42" s="188"/>
      <c r="HSP42" s="188"/>
      <c r="HSQ42" s="188"/>
      <c r="HSR42" s="188"/>
      <c r="HSS42" s="188"/>
      <c r="HST42" s="188"/>
      <c r="HSU42" s="188"/>
      <c r="HSV42" s="188"/>
      <c r="HSW42" s="188"/>
      <c r="HSX42" s="188"/>
      <c r="HSY42" s="188"/>
      <c r="HSZ42" s="188"/>
      <c r="HTA42" s="188"/>
      <c r="HTB42" s="188"/>
      <c r="HTC42" s="188"/>
      <c r="HTD42" s="188"/>
      <c r="HTE42" s="188"/>
      <c r="HTF42" s="188"/>
      <c r="HTG42" s="188"/>
      <c r="HTH42" s="188"/>
      <c r="HTI42" s="188"/>
      <c r="HTJ42" s="188"/>
      <c r="HTK42" s="188"/>
      <c r="HTL42" s="188"/>
      <c r="HTM42" s="188"/>
      <c r="HTN42" s="188"/>
      <c r="HTO42" s="188"/>
      <c r="HTP42" s="188"/>
      <c r="HTQ42" s="188"/>
      <c r="HTR42" s="188"/>
      <c r="HTS42" s="188"/>
      <c r="HTT42" s="188"/>
      <c r="HTU42" s="188"/>
      <c r="HTV42" s="188"/>
      <c r="HTW42" s="188"/>
      <c r="HTX42" s="188"/>
      <c r="HTY42" s="188"/>
      <c r="HTZ42" s="188"/>
      <c r="HUA42" s="188"/>
      <c r="HUB42" s="188"/>
      <c r="HUC42" s="188"/>
      <c r="HUD42" s="188"/>
      <c r="HUE42" s="188"/>
      <c r="HUF42" s="188"/>
      <c r="HUG42" s="188"/>
      <c r="HUH42" s="188"/>
      <c r="HUI42" s="188"/>
      <c r="HUJ42" s="188"/>
      <c r="HUK42" s="188"/>
      <c r="HUL42" s="188"/>
      <c r="HUM42" s="188"/>
      <c r="HUN42" s="188"/>
      <c r="HUO42" s="188"/>
      <c r="HUP42" s="188"/>
      <c r="HUQ42" s="188"/>
      <c r="HUR42" s="188"/>
      <c r="HUS42" s="188"/>
      <c r="HUT42" s="188"/>
      <c r="HUU42" s="188"/>
      <c r="HUV42" s="188"/>
      <c r="HUW42" s="188"/>
      <c r="HUX42" s="188"/>
      <c r="HUY42" s="188"/>
      <c r="HUZ42" s="188"/>
      <c r="HVA42" s="188"/>
      <c r="HVB42" s="188"/>
      <c r="HVC42" s="188"/>
      <c r="HVD42" s="188"/>
      <c r="HVE42" s="188"/>
      <c r="HVF42" s="188"/>
      <c r="HVG42" s="188"/>
      <c r="HVH42" s="188"/>
      <c r="HVI42" s="188"/>
      <c r="HVJ42" s="188"/>
      <c r="HVK42" s="188"/>
      <c r="HVL42" s="188"/>
      <c r="HVM42" s="188"/>
      <c r="HVN42" s="188"/>
      <c r="HVO42" s="188"/>
      <c r="HVP42" s="188"/>
      <c r="HVQ42" s="188"/>
      <c r="HVR42" s="188"/>
      <c r="HVS42" s="188"/>
      <c r="HVT42" s="188"/>
      <c r="HVU42" s="188"/>
      <c r="HVV42" s="188"/>
      <c r="HVW42" s="188"/>
      <c r="HVX42" s="188"/>
      <c r="HVY42" s="188"/>
      <c r="HVZ42" s="188"/>
      <c r="HWA42" s="188"/>
      <c r="HWB42" s="188"/>
      <c r="HWC42" s="188"/>
      <c r="HWD42" s="188"/>
      <c r="HWE42" s="188"/>
      <c r="HWF42" s="188"/>
      <c r="HWG42" s="188"/>
      <c r="HWH42" s="188"/>
      <c r="HWI42" s="188"/>
      <c r="HWJ42" s="188"/>
      <c r="HWK42" s="188"/>
      <c r="HWL42" s="188"/>
      <c r="HWM42" s="188"/>
      <c r="HWN42" s="188"/>
      <c r="HWO42" s="188"/>
      <c r="HWP42" s="188"/>
      <c r="HWQ42" s="188"/>
      <c r="HWR42" s="188"/>
      <c r="HWS42" s="188"/>
      <c r="HWT42" s="188"/>
      <c r="HWU42" s="188"/>
      <c r="HWV42" s="188"/>
      <c r="HWW42" s="188"/>
      <c r="HWX42" s="188"/>
      <c r="HWY42" s="188"/>
      <c r="HWZ42" s="188"/>
      <c r="HXA42" s="188"/>
      <c r="HXB42" s="188"/>
      <c r="HXC42" s="188"/>
      <c r="HXD42" s="188"/>
      <c r="HXE42" s="188"/>
      <c r="HXF42" s="188"/>
      <c r="HXG42" s="188"/>
      <c r="HXH42" s="188"/>
      <c r="HXI42" s="188"/>
      <c r="HXJ42" s="188"/>
      <c r="HXK42" s="188"/>
      <c r="HXL42" s="188"/>
      <c r="HXM42" s="188"/>
      <c r="HXN42" s="188"/>
      <c r="HXO42" s="188"/>
      <c r="HXP42" s="188"/>
      <c r="HXQ42" s="188"/>
      <c r="HXR42" s="188"/>
      <c r="HXS42" s="188"/>
      <c r="HXT42" s="188"/>
      <c r="HXU42" s="188"/>
      <c r="HXV42" s="188"/>
      <c r="HXW42" s="188"/>
      <c r="HXX42" s="188"/>
      <c r="HXY42" s="188"/>
      <c r="HXZ42" s="188"/>
      <c r="HYA42" s="188"/>
      <c r="HYB42" s="188"/>
      <c r="HYC42" s="188"/>
      <c r="HYD42" s="188"/>
      <c r="HYE42" s="188"/>
      <c r="HYF42" s="188"/>
      <c r="HYG42" s="188"/>
      <c r="HYH42" s="188"/>
      <c r="HYI42" s="188"/>
      <c r="HYJ42" s="188"/>
      <c r="HYK42" s="188"/>
      <c r="HYL42" s="188"/>
      <c r="HYM42" s="188"/>
      <c r="HYN42" s="188"/>
      <c r="HYO42" s="188"/>
      <c r="HYP42" s="188"/>
      <c r="HYQ42" s="188"/>
      <c r="HYR42" s="188"/>
      <c r="HYS42" s="188"/>
      <c r="HYT42" s="188"/>
      <c r="HYU42" s="188"/>
      <c r="HYV42" s="188"/>
      <c r="HYW42" s="188"/>
      <c r="HYX42" s="188"/>
      <c r="HYY42" s="188"/>
      <c r="HYZ42" s="188"/>
      <c r="HZA42" s="188"/>
      <c r="HZB42" s="188"/>
      <c r="HZC42" s="188"/>
      <c r="HZD42" s="188"/>
      <c r="HZE42" s="188"/>
      <c r="HZF42" s="188"/>
      <c r="HZG42" s="188"/>
      <c r="HZH42" s="188"/>
      <c r="HZI42" s="188"/>
      <c r="HZJ42" s="188"/>
      <c r="HZK42" s="188"/>
      <c r="HZL42" s="188"/>
      <c r="HZM42" s="188"/>
      <c r="HZN42" s="188"/>
      <c r="HZO42" s="188"/>
      <c r="HZP42" s="188"/>
      <c r="HZQ42" s="188"/>
      <c r="HZR42" s="188"/>
      <c r="HZS42" s="188"/>
      <c r="HZT42" s="188"/>
      <c r="HZU42" s="188"/>
      <c r="HZV42" s="188"/>
      <c r="HZW42" s="188"/>
      <c r="HZX42" s="188"/>
      <c r="HZY42" s="188"/>
      <c r="HZZ42" s="188"/>
      <c r="IAA42" s="188"/>
      <c r="IAB42" s="188"/>
      <c r="IAC42" s="188"/>
      <c r="IAD42" s="188"/>
      <c r="IAE42" s="188"/>
      <c r="IAF42" s="188"/>
      <c r="IAG42" s="188"/>
      <c r="IAH42" s="188"/>
      <c r="IAI42" s="188"/>
      <c r="IAJ42" s="188"/>
      <c r="IAK42" s="188"/>
      <c r="IAL42" s="188"/>
      <c r="IAM42" s="188"/>
      <c r="IAN42" s="188"/>
      <c r="IAO42" s="188"/>
      <c r="IAP42" s="188"/>
      <c r="IAQ42" s="188"/>
      <c r="IAR42" s="188"/>
      <c r="IAS42" s="188"/>
      <c r="IAT42" s="188"/>
      <c r="IAU42" s="188"/>
      <c r="IAV42" s="188"/>
      <c r="IAW42" s="188"/>
      <c r="IAX42" s="188"/>
      <c r="IAY42" s="188"/>
      <c r="IAZ42" s="188"/>
      <c r="IBA42" s="188"/>
      <c r="IBB42" s="188"/>
      <c r="IBC42" s="188"/>
      <c r="IBD42" s="188"/>
      <c r="IBE42" s="188"/>
      <c r="IBF42" s="188"/>
      <c r="IBG42" s="188"/>
      <c r="IBH42" s="188"/>
      <c r="IBI42" s="188"/>
      <c r="IBJ42" s="188"/>
      <c r="IBK42" s="188"/>
      <c r="IBL42" s="188"/>
      <c r="IBM42" s="188"/>
      <c r="IBN42" s="188"/>
      <c r="IBO42" s="188"/>
      <c r="IBP42" s="188"/>
      <c r="IBQ42" s="188"/>
      <c r="IBR42" s="188"/>
      <c r="IBS42" s="188"/>
      <c r="IBT42" s="188"/>
      <c r="IBU42" s="188"/>
      <c r="IBV42" s="188"/>
      <c r="IBW42" s="188"/>
      <c r="IBX42" s="188"/>
      <c r="IBY42" s="188"/>
      <c r="IBZ42" s="188"/>
      <c r="ICA42" s="188"/>
      <c r="ICB42" s="188"/>
      <c r="ICC42" s="188"/>
      <c r="ICD42" s="188"/>
      <c r="ICE42" s="188"/>
      <c r="ICF42" s="188"/>
      <c r="ICG42" s="188"/>
      <c r="ICH42" s="188"/>
      <c r="ICI42" s="188"/>
      <c r="ICJ42" s="188"/>
      <c r="ICK42" s="188"/>
      <c r="ICL42" s="188"/>
      <c r="ICM42" s="188"/>
      <c r="ICN42" s="188"/>
      <c r="ICO42" s="188"/>
      <c r="ICP42" s="188"/>
      <c r="ICQ42" s="188"/>
      <c r="ICR42" s="188"/>
      <c r="ICS42" s="188"/>
      <c r="ICT42" s="188"/>
      <c r="ICU42" s="188"/>
      <c r="ICV42" s="188"/>
      <c r="ICW42" s="188"/>
      <c r="ICX42" s="188"/>
      <c r="ICY42" s="188"/>
      <c r="ICZ42" s="188"/>
      <c r="IDA42" s="188"/>
      <c r="IDB42" s="188"/>
      <c r="IDC42" s="188"/>
      <c r="IDD42" s="188"/>
      <c r="IDE42" s="188"/>
      <c r="IDF42" s="188"/>
      <c r="IDG42" s="188"/>
      <c r="IDH42" s="188"/>
      <c r="IDI42" s="188"/>
      <c r="IDJ42" s="188"/>
      <c r="IDK42" s="188"/>
      <c r="IDL42" s="188"/>
      <c r="IDM42" s="188"/>
      <c r="IDN42" s="188"/>
      <c r="IDO42" s="188"/>
      <c r="IDP42" s="188"/>
      <c r="IDQ42" s="188"/>
      <c r="IDR42" s="188"/>
      <c r="IDS42" s="188"/>
      <c r="IDT42" s="188"/>
      <c r="IDU42" s="188"/>
      <c r="IDV42" s="188"/>
      <c r="IDW42" s="188"/>
      <c r="IDX42" s="188"/>
      <c r="IDY42" s="188"/>
      <c r="IDZ42" s="188"/>
      <c r="IEA42" s="188"/>
      <c r="IEB42" s="188"/>
      <c r="IEC42" s="188"/>
      <c r="IED42" s="188"/>
      <c r="IEE42" s="188"/>
      <c r="IEF42" s="188"/>
      <c r="IEG42" s="188"/>
      <c r="IEH42" s="188"/>
      <c r="IEI42" s="188"/>
      <c r="IEJ42" s="188"/>
      <c r="IEK42" s="188"/>
      <c r="IEL42" s="188"/>
      <c r="IEM42" s="188"/>
      <c r="IEN42" s="188"/>
      <c r="IEO42" s="188"/>
      <c r="IEP42" s="188"/>
      <c r="IEQ42" s="188"/>
      <c r="IER42" s="188"/>
      <c r="IES42" s="188"/>
      <c r="IET42" s="188"/>
      <c r="IEU42" s="188"/>
      <c r="IEV42" s="188"/>
      <c r="IEW42" s="188"/>
      <c r="IEX42" s="188"/>
      <c r="IEY42" s="188"/>
      <c r="IEZ42" s="188"/>
      <c r="IFA42" s="188"/>
      <c r="IFB42" s="188"/>
      <c r="IFC42" s="188"/>
      <c r="IFD42" s="188"/>
      <c r="IFE42" s="188"/>
      <c r="IFF42" s="188"/>
      <c r="IFG42" s="188"/>
      <c r="IFH42" s="188"/>
      <c r="IFI42" s="188"/>
      <c r="IFJ42" s="188"/>
      <c r="IFK42" s="188"/>
      <c r="IFL42" s="188"/>
      <c r="IFM42" s="188"/>
      <c r="IFN42" s="188"/>
      <c r="IFO42" s="188"/>
      <c r="IFP42" s="188"/>
      <c r="IFQ42" s="188"/>
      <c r="IFR42" s="188"/>
      <c r="IFS42" s="188"/>
      <c r="IFT42" s="188"/>
      <c r="IFU42" s="188"/>
      <c r="IFV42" s="188"/>
      <c r="IFW42" s="188"/>
      <c r="IFX42" s="188"/>
      <c r="IFY42" s="188"/>
      <c r="IFZ42" s="188"/>
      <c r="IGA42" s="188"/>
      <c r="IGB42" s="188"/>
      <c r="IGC42" s="188"/>
      <c r="IGD42" s="188"/>
      <c r="IGE42" s="188"/>
      <c r="IGF42" s="188"/>
      <c r="IGG42" s="188"/>
      <c r="IGH42" s="188"/>
      <c r="IGI42" s="188"/>
      <c r="IGJ42" s="188"/>
      <c r="IGK42" s="188"/>
      <c r="IGL42" s="188"/>
      <c r="IGM42" s="188"/>
      <c r="IGN42" s="188"/>
      <c r="IGO42" s="188"/>
      <c r="IGP42" s="188"/>
      <c r="IGQ42" s="188"/>
      <c r="IGR42" s="188"/>
      <c r="IGS42" s="188"/>
      <c r="IGT42" s="188"/>
      <c r="IGU42" s="188"/>
      <c r="IGV42" s="188"/>
      <c r="IGW42" s="188"/>
      <c r="IGX42" s="188"/>
      <c r="IGY42" s="188"/>
      <c r="IGZ42" s="188"/>
      <c r="IHA42" s="188"/>
      <c r="IHB42" s="188"/>
      <c r="IHC42" s="188"/>
      <c r="IHD42" s="188"/>
      <c r="IHE42" s="188"/>
      <c r="IHF42" s="188"/>
      <c r="IHG42" s="188"/>
      <c r="IHH42" s="188"/>
      <c r="IHI42" s="188"/>
      <c r="IHJ42" s="188"/>
      <c r="IHK42" s="188"/>
      <c r="IHL42" s="188"/>
      <c r="IHM42" s="188"/>
      <c r="IHN42" s="188"/>
      <c r="IHO42" s="188"/>
      <c r="IHP42" s="188"/>
      <c r="IHQ42" s="188"/>
      <c r="IHR42" s="188"/>
      <c r="IHS42" s="188"/>
      <c r="IHT42" s="188"/>
      <c r="IHU42" s="188"/>
      <c r="IHV42" s="188"/>
      <c r="IHW42" s="188"/>
      <c r="IHX42" s="188"/>
      <c r="IHY42" s="188"/>
      <c r="IHZ42" s="188"/>
      <c r="IIA42" s="188"/>
      <c r="IIB42" s="188"/>
      <c r="IIC42" s="188"/>
      <c r="IID42" s="188"/>
      <c r="IIE42" s="188"/>
      <c r="IIF42" s="188"/>
      <c r="IIG42" s="188"/>
      <c r="IIH42" s="188"/>
      <c r="III42" s="188"/>
      <c r="IIJ42" s="188"/>
      <c r="IIK42" s="188"/>
      <c r="IIL42" s="188"/>
      <c r="IIM42" s="188"/>
      <c r="IIN42" s="188"/>
      <c r="IIO42" s="188"/>
      <c r="IIP42" s="188"/>
      <c r="IIQ42" s="188"/>
      <c r="IIR42" s="188"/>
      <c r="IIS42" s="188"/>
      <c r="IIT42" s="188"/>
      <c r="IIU42" s="188"/>
      <c r="IIV42" s="188"/>
      <c r="IIW42" s="188"/>
      <c r="IIX42" s="188"/>
      <c r="IIY42" s="188"/>
      <c r="IIZ42" s="188"/>
      <c r="IJA42" s="188"/>
      <c r="IJB42" s="188"/>
      <c r="IJC42" s="188"/>
      <c r="IJD42" s="188"/>
      <c r="IJE42" s="188"/>
      <c r="IJF42" s="188"/>
      <c r="IJG42" s="188"/>
      <c r="IJH42" s="188"/>
      <c r="IJI42" s="188"/>
      <c r="IJJ42" s="188"/>
      <c r="IJK42" s="188"/>
      <c r="IJL42" s="188"/>
      <c r="IJM42" s="188"/>
      <c r="IJN42" s="188"/>
      <c r="IJO42" s="188"/>
      <c r="IJP42" s="188"/>
      <c r="IJQ42" s="188"/>
      <c r="IJR42" s="188"/>
      <c r="IJS42" s="188"/>
      <c r="IJT42" s="188"/>
      <c r="IJU42" s="188"/>
      <c r="IJV42" s="188"/>
      <c r="IJW42" s="188"/>
      <c r="IJX42" s="188"/>
      <c r="IJY42" s="188"/>
      <c r="IJZ42" s="188"/>
      <c r="IKA42" s="188"/>
      <c r="IKB42" s="188"/>
      <c r="IKC42" s="188"/>
      <c r="IKD42" s="188"/>
      <c r="IKE42" s="188"/>
      <c r="IKF42" s="188"/>
      <c r="IKG42" s="188"/>
      <c r="IKH42" s="188"/>
      <c r="IKI42" s="188"/>
      <c r="IKJ42" s="188"/>
      <c r="IKK42" s="188"/>
      <c r="IKL42" s="188"/>
      <c r="IKM42" s="188"/>
      <c r="IKN42" s="188"/>
      <c r="IKO42" s="188"/>
      <c r="IKP42" s="188"/>
      <c r="IKQ42" s="188"/>
      <c r="IKR42" s="188"/>
      <c r="IKS42" s="188"/>
      <c r="IKT42" s="188"/>
      <c r="IKU42" s="188"/>
      <c r="IKV42" s="188"/>
      <c r="IKW42" s="188"/>
      <c r="IKX42" s="188"/>
      <c r="IKY42" s="188"/>
      <c r="IKZ42" s="188"/>
      <c r="ILA42" s="188"/>
      <c r="ILB42" s="188"/>
      <c r="ILC42" s="188"/>
      <c r="ILD42" s="188"/>
      <c r="ILE42" s="188"/>
      <c r="ILF42" s="188"/>
      <c r="ILG42" s="188"/>
      <c r="ILH42" s="188"/>
      <c r="ILI42" s="188"/>
      <c r="ILJ42" s="188"/>
      <c r="ILK42" s="188"/>
      <c r="ILL42" s="188"/>
      <c r="ILM42" s="188"/>
      <c r="ILN42" s="188"/>
      <c r="ILO42" s="188"/>
      <c r="ILP42" s="188"/>
      <c r="ILQ42" s="188"/>
      <c r="ILR42" s="188"/>
      <c r="ILS42" s="188"/>
      <c r="ILT42" s="188"/>
      <c r="ILU42" s="188"/>
      <c r="ILV42" s="188"/>
      <c r="ILW42" s="188"/>
      <c r="ILX42" s="188"/>
      <c r="ILY42" s="188"/>
      <c r="ILZ42" s="188"/>
      <c r="IMA42" s="188"/>
      <c r="IMB42" s="188"/>
      <c r="IMC42" s="188"/>
      <c r="IMD42" s="188"/>
      <c r="IME42" s="188"/>
      <c r="IMF42" s="188"/>
      <c r="IMG42" s="188"/>
      <c r="IMH42" s="188"/>
      <c r="IMI42" s="188"/>
      <c r="IMJ42" s="188"/>
      <c r="IMK42" s="188"/>
      <c r="IML42" s="188"/>
      <c r="IMM42" s="188"/>
      <c r="IMN42" s="188"/>
      <c r="IMO42" s="188"/>
      <c r="IMP42" s="188"/>
      <c r="IMQ42" s="188"/>
      <c r="IMR42" s="188"/>
      <c r="IMS42" s="188"/>
      <c r="IMT42" s="188"/>
      <c r="IMU42" s="188"/>
      <c r="IMV42" s="188"/>
      <c r="IMW42" s="188"/>
      <c r="IMX42" s="188"/>
      <c r="IMY42" s="188"/>
      <c r="IMZ42" s="188"/>
      <c r="INA42" s="188"/>
      <c r="INB42" s="188"/>
      <c r="INC42" s="188"/>
      <c r="IND42" s="188"/>
      <c r="INE42" s="188"/>
      <c r="INF42" s="188"/>
      <c r="ING42" s="188"/>
      <c r="INH42" s="188"/>
      <c r="INI42" s="188"/>
      <c r="INJ42" s="188"/>
      <c r="INK42" s="188"/>
      <c r="INL42" s="188"/>
      <c r="INM42" s="188"/>
      <c r="INN42" s="188"/>
      <c r="INO42" s="188"/>
      <c r="INP42" s="188"/>
      <c r="INQ42" s="188"/>
      <c r="INR42" s="188"/>
      <c r="INS42" s="188"/>
      <c r="INT42" s="188"/>
      <c r="INU42" s="188"/>
      <c r="INV42" s="188"/>
      <c r="INW42" s="188"/>
      <c r="INX42" s="188"/>
      <c r="INY42" s="188"/>
      <c r="INZ42" s="188"/>
      <c r="IOA42" s="188"/>
      <c r="IOB42" s="188"/>
      <c r="IOC42" s="188"/>
      <c r="IOD42" s="188"/>
      <c r="IOE42" s="188"/>
      <c r="IOF42" s="188"/>
      <c r="IOG42" s="188"/>
      <c r="IOH42" s="188"/>
      <c r="IOI42" s="188"/>
      <c r="IOJ42" s="188"/>
      <c r="IOK42" s="188"/>
      <c r="IOL42" s="188"/>
      <c r="IOM42" s="188"/>
      <c r="ION42" s="188"/>
      <c r="IOO42" s="188"/>
      <c r="IOP42" s="188"/>
      <c r="IOQ42" s="188"/>
      <c r="IOR42" s="188"/>
      <c r="IOS42" s="188"/>
      <c r="IOT42" s="188"/>
      <c r="IOU42" s="188"/>
      <c r="IOV42" s="188"/>
      <c r="IOW42" s="188"/>
      <c r="IOX42" s="188"/>
      <c r="IOY42" s="188"/>
      <c r="IOZ42" s="188"/>
      <c r="IPA42" s="188"/>
      <c r="IPB42" s="188"/>
      <c r="IPC42" s="188"/>
      <c r="IPD42" s="188"/>
      <c r="IPE42" s="188"/>
      <c r="IPF42" s="188"/>
      <c r="IPG42" s="188"/>
      <c r="IPH42" s="188"/>
      <c r="IPI42" s="188"/>
      <c r="IPJ42" s="188"/>
      <c r="IPK42" s="188"/>
      <c r="IPL42" s="188"/>
      <c r="IPM42" s="188"/>
      <c r="IPN42" s="188"/>
      <c r="IPO42" s="188"/>
      <c r="IPP42" s="188"/>
      <c r="IPQ42" s="188"/>
      <c r="IPR42" s="188"/>
      <c r="IPS42" s="188"/>
      <c r="IPT42" s="188"/>
      <c r="IPU42" s="188"/>
      <c r="IPV42" s="188"/>
      <c r="IPW42" s="188"/>
      <c r="IPX42" s="188"/>
      <c r="IPY42" s="188"/>
      <c r="IPZ42" s="188"/>
      <c r="IQA42" s="188"/>
      <c r="IQB42" s="188"/>
      <c r="IQC42" s="188"/>
      <c r="IQD42" s="188"/>
      <c r="IQE42" s="188"/>
      <c r="IQF42" s="188"/>
      <c r="IQG42" s="188"/>
      <c r="IQH42" s="188"/>
      <c r="IQI42" s="188"/>
      <c r="IQJ42" s="188"/>
      <c r="IQK42" s="188"/>
      <c r="IQL42" s="188"/>
      <c r="IQM42" s="188"/>
      <c r="IQN42" s="188"/>
      <c r="IQO42" s="188"/>
      <c r="IQP42" s="188"/>
      <c r="IQQ42" s="188"/>
      <c r="IQR42" s="188"/>
      <c r="IQS42" s="188"/>
      <c r="IQT42" s="188"/>
      <c r="IQU42" s="188"/>
      <c r="IQV42" s="188"/>
      <c r="IQW42" s="188"/>
      <c r="IQX42" s="188"/>
      <c r="IQY42" s="188"/>
      <c r="IQZ42" s="188"/>
      <c r="IRA42" s="188"/>
      <c r="IRB42" s="188"/>
      <c r="IRC42" s="188"/>
      <c r="IRD42" s="188"/>
      <c r="IRE42" s="188"/>
      <c r="IRF42" s="188"/>
      <c r="IRG42" s="188"/>
      <c r="IRH42" s="188"/>
      <c r="IRI42" s="188"/>
      <c r="IRJ42" s="188"/>
      <c r="IRK42" s="188"/>
      <c r="IRL42" s="188"/>
      <c r="IRM42" s="188"/>
      <c r="IRN42" s="188"/>
      <c r="IRO42" s="188"/>
      <c r="IRP42" s="188"/>
      <c r="IRQ42" s="188"/>
      <c r="IRR42" s="188"/>
      <c r="IRS42" s="188"/>
      <c r="IRT42" s="188"/>
      <c r="IRU42" s="188"/>
      <c r="IRV42" s="188"/>
      <c r="IRW42" s="188"/>
      <c r="IRX42" s="188"/>
      <c r="IRY42" s="188"/>
      <c r="IRZ42" s="188"/>
      <c r="ISA42" s="188"/>
      <c r="ISB42" s="188"/>
      <c r="ISC42" s="188"/>
      <c r="ISD42" s="188"/>
      <c r="ISE42" s="188"/>
      <c r="ISF42" s="188"/>
      <c r="ISG42" s="188"/>
      <c r="ISH42" s="188"/>
      <c r="ISI42" s="188"/>
      <c r="ISJ42" s="188"/>
      <c r="ISK42" s="188"/>
      <c r="ISL42" s="188"/>
      <c r="ISM42" s="188"/>
      <c r="ISN42" s="188"/>
      <c r="ISO42" s="188"/>
      <c r="ISP42" s="188"/>
      <c r="ISQ42" s="188"/>
      <c r="ISR42" s="188"/>
      <c r="ISS42" s="188"/>
      <c r="IST42" s="188"/>
      <c r="ISU42" s="188"/>
      <c r="ISV42" s="188"/>
      <c r="ISW42" s="188"/>
      <c r="ISX42" s="188"/>
      <c r="ISY42" s="188"/>
      <c r="ISZ42" s="188"/>
      <c r="ITA42" s="188"/>
      <c r="ITB42" s="188"/>
      <c r="ITC42" s="188"/>
      <c r="ITD42" s="188"/>
      <c r="ITE42" s="188"/>
      <c r="ITF42" s="188"/>
      <c r="ITG42" s="188"/>
      <c r="ITH42" s="188"/>
      <c r="ITI42" s="188"/>
      <c r="ITJ42" s="188"/>
      <c r="ITK42" s="188"/>
      <c r="ITL42" s="188"/>
      <c r="ITM42" s="188"/>
      <c r="ITN42" s="188"/>
      <c r="ITO42" s="188"/>
      <c r="ITP42" s="188"/>
      <c r="ITQ42" s="188"/>
      <c r="ITR42" s="188"/>
      <c r="ITS42" s="188"/>
      <c r="ITT42" s="188"/>
      <c r="ITU42" s="188"/>
      <c r="ITV42" s="188"/>
      <c r="ITW42" s="188"/>
      <c r="ITX42" s="188"/>
      <c r="ITY42" s="188"/>
      <c r="ITZ42" s="188"/>
      <c r="IUA42" s="188"/>
      <c r="IUB42" s="188"/>
      <c r="IUC42" s="188"/>
      <c r="IUD42" s="188"/>
      <c r="IUE42" s="188"/>
      <c r="IUF42" s="188"/>
      <c r="IUG42" s="188"/>
      <c r="IUH42" s="188"/>
      <c r="IUI42" s="188"/>
      <c r="IUJ42" s="188"/>
      <c r="IUK42" s="188"/>
      <c r="IUL42" s="188"/>
      <c r="IUM42" s="188"/>
      <c r="IUN42" s="188"/>
      <c r="IUO42" s="188"/>
      <c r="IUP42" s="188"/>
      <c r="IUQ42" s="188"/>
      <c r="IUR42" s="188"/>
      <c r="IUS42" s="188"/>
      <c r="IUT42" s="188"/>
      <c r="IUU42" s="188"/>
      <c r="IUV42" s="188"/>
      <c r="IUW42" s="188"/>
      <c r="IUX42" s="188"/>
      <c r="IUY42" s="188"/>
      <c r="IUZ42" s="188"/>
      <c r="IVA42" s="188"/>
      <c r="IVB42" s="188"/>
      <c r="IVC42" s="188"/>
      <c r="IVD42" s="188"/>
      <c r="IVE42" s="188"/>
      <c r="IVF42" s="188"/>
      <c r="IVG42" s="188"/>
      <c r="IVH42" s="188"/>
      <c r="IVI42" s="188"/>
      <c r="IVJ42" s="188"/>
      <c r="IVK42" s="188"/>
      <c r="IVL42" s="188"/>
      <c r="IVM42" s="188"/>
      <c r="IVN42" s="188"/>
      <c r="IVO42" s="188"/>
      <c r="IVP42" s="188"/>
      <c r="IVQ42" s="188"/>
      <c r="IVR42" s="188"/>
      <c r="IVS42" s="188"/>
      <c r="IVT42" s="188"/>
      <c r="IVU42" s="188"/>
      <c r="IVV42" s="188"/>
      <c r="IVW42" s="188"/>
      <c r="IVX42" s="188"/>
      <c r="IVY42" s="188"/>
      <c r="IVZ42" s="188"/>
      <c r="IWA42" s="188"/>
      <c r="IWB42" s="188"/>
      <c r="IWC42" s="188"/>
      <c r="IWD42" s="188"/>
      <c r="IWE42" s="188"/>
      <c r="IWF42" s="188"/>
      <c r="IWG42" s="188"/>
      <c r="IWH42" s="188"/>
      <c r="IWI42" s="188"/>
      <c r="IWJ42" s="188"/>
      <c r="IWK42" s="188"/>
      <c r="IWL42" s="188"/>
      <c r="IWM42" s="188"/>
      <c r="IWN42" s="188"/>
      <c r="IWO42" s="188"/>
      <c r="IWP42" s="188"/>
      <c r="IWQ42" s="188"/>
      <c r="IWR42" s="188"/>
      <c r="IWS42" s="188"/>
      <c r="IWT42" s="188"/>
      <c r="IWU42" s="188"/>
      <c r="IWV42" s="188"/>
      <c r="IWW42" s="188"/>
      <c r="IWX42" s="188"/>
      <c r="IWY42" s="188"/>
      <c r="IWZ42" s="188"/>
      <c r="IXA42" s="188"/>
      <c r="IXB42" s="188"/>
      <c r="IXC42" s="188"/>
      <c r="IXD42" s="188"/>
      <c r="IXE42" s="188"/>
      <c r="IXF42" s="188"/>
      <c r="IXG42" s="188"/>
      <c r="IXH42" s="188"/>
      <c r="IXI42" s="188"/>
      <c r="IXJ42" s="188"/>
      <c r="IXK42" s="188"/>
      <c r="IXL42" s="188"/>
      <c r="IXM42" s="188"/>
      <c r="IXN42" s="188"/>
      <c r="IXO42" s="188"/>
      <c r="IXP42" s="188"/>
      <c r="IXQ42" s="188"/>
      <c r="IXR42" s="188"/>
      <c r="IXS42" s="188"/>
      <c r="IXT42" s="188"/>
      <c r="IXU42" s="188"/>
      <c r="IXV42" s="188"/>
      <c r="IXW42" s="188"/>
      <c r="IXX42" s="188"/>
      <c r="IXY42" s="188"/>
      <c r="IXZ42" s="188"/>
      <c r="IYA42" s="188"/>
      <c r="IYB42" s="188"/>
      <c r="IYC42" s="188"/>
      <c r="IYD42" s="188"/>
      <c r="IYE42" s="188"/>
      <c r="IYF42" s="188"/>
      <c r="IYG42" s="188"/>
      <c r="IYH42" s="188"/>
      <c r="IYI42" s="188"/>
      <c r="IYJ42" s="188"/>
      <c r="IYK42" s="188"/>
      <c r="IYL42" s="188"/>
      <c r="IYM42" s="188"/>
      <c r="IYN42" s="188"/>
      <c r="IYO42" s="188"/>
      <c r="IYP42" s="188"/>
      <c r="IYQ42" s="188"/>
      <c r="IYR42" s="188"/>
      <c r="IYS42" s="188"/>
      <c r="IYT42" s="188"/>
      <c r="IYU42" s="188"/>
      <c r="IYV42" s="188"/>
      <c r="IYW42" s="188"/>
      <c r="IYX42" s="188"/>
      <c r="IYY42" s="188"/>
      <c r="IYZ42" s="188"/>
      <c r="IZA42" s="188"/>
      <c r="IZB42" s="188"/>
      <c r="IZC42" s="188"/>
      <c r="IZD42" s="188"/>
      <c r="IZE42" s="188"/>
      <c r="IZF42" s="188"/>
      <c r="IZG42" s="188"/>
      <c r="IZH42" s="188"/>
      <c r="IZI42" s="188"/>
      <c r="IZJ42" s="188"/>
      <c r="IZK42" s="188"/>
      <c r="IZL42" s="188"/>
      <c r="IZM42" s="188"/>
      <c r="IZN42" s="188"/>
      <c r="IZO42" s="188"/>
      <c r="IZP42" s="188"/>
      <c r="IZQ42" s="188"/>
      <c r="IZR42" s="188"/>
      <c r="IZS42" s="188"/>
      <c r="IZT42" s="188"/>
      <c r="IZU42" s="188"/>
      <c r="IZV42" s="188"/>
      <c r="IZW42" s="188"/>
      <c r="IZX42" s="188"/>
      <c r="IZY42" s="188"/>
      <c r="IZZ42" s="188"/>
      <c r="JAA42" s="188"/>
      <c r="JAB42" s="188"/>
      <c r="JAC42" s="188"/>
      <c r="JAD42" s="188"/>
      <c r="JAE42" s="188"/>
      <c r="JAF42" s="188"/>
      <c r="JAG42" s="188"/>
      <c r="JAH42" s="188"/>
      <c r="JAI42" s="188"/>
      <c r="JAJ42" s="188"/>
      <c r="JAK42" s="188"/>
      <c r="JAL42" s="188"/>
      <c r="JAM42" s="188"/>
      <c r="JAN42" s="188"/>
      <c r="JAO42" s="188"/>
      <c r="JAP42" s="188"/>
      <c r="JAQ42" s="188"/>
      <c r="JAR42" s="188"/>
      <c r="JAS42" s="188"/>
      <c r="JAT42" s="188"/>
      <c r="JAU42" s="188"/>
      <c r="JAV42" s="188"/>
      <c r="JAW42" s="188"/>
      <c r="JAX42" s="188"/>
      <c r="JAY42" s="188"/>
      <c r="JAZ42" s="188"/>
      <c r="JBA42" s="188"/>
      <c r="JBB42" s="188"/>
      <c r="JBC42" s="188"/>
      <c r="JBD42" s="188"/>
      <c r="JBE42" s="188"/>
      <c r="JBF42" s="188"/>
      <c r="JBG42" s="188"/>
      <c r="JBH42" s="188"/>
      <c r="JBI42" s="188"/>
      <c r="JBJ42" s="188"/>
      <c r="JBK42" s="188"/>
      <c r="JBL42" s="188"/>
      <c r="JBM42" s="188"/>
      <c r="JBN42" s="188"/>
      <c r="JBO42" s="188"/>
      <c r="JBP42" s="188"/>
      <c r="JBQ42" s="188"/>
      <c r="JBR42" s="188"/>
      <c r="JBS42" s="188"/>
      <c r="JBT42" s="188"/>
      <c r="JBU42" s="188"/>
      <c r="JBV42" s="188"/>
      <c r="JBW42" s="188"/>
      <c r="JBX42" s="188"/>
      <c r="JBY42" s="188"/>
      <c r="JBZ42" s="188"/>
      <c r="JCA42" s="188"/>
      <c r="JCB42" s="188"/>
      <c r="JCC42" s="188"/>
      <c r="JCD42" s="188"/>
      <c r="JCE42" s="188"/>
      <c r="JCF42" s="188"/>
      <c r="JCG42" s="188"/>
      <c r="JCH42" s="188"/>
      <c r="JCI42" s="188"/>
      <c r="JCJ42" s="188"/>
      <c r="JCK42" s="188"/>
      <c r="JCL42" s="188"/>
      <c r="JCM42" s="188"/>
      <c r="JCN42" s="188"/>
      <c r="JCO42" s="188"/>
      <c r="JCP42" s="188"/>
      <c r="JCQ42" s="188"/>
      <c r="JCR42" s="188"/>
      <c r="JCS42" s="188"/>
      <c r="JCT42" s="188"/>
      <c r="JCU42" s="188"/>
      <c r="JCV42" s="188"/>
      <c r="JCW42" s="188"/>
      <c r="JCX42" s="188"/>
      <c r="JCY42" s="188"/>
      <c r="JCZ42" s="188"/>
      <c r="JDA42" s="188"/>
      <c r="JDB42" s="188"/>
      <c r="JDC42" s="188"/>
      <c r="JDD42" s="188"/>
      <c r="JDE42" s="188"/>
      <c r="JDF42" s="188"/>
      <c r="JDG42" s="188"/>
      <c r="JDH42" s="188"/>
      <c r="JDI42" s="188"/>
      <c r="JDJ42" s="188"/>
      <c r="JDK42" s="188"/>
      <c r="JDL42" s="188"/>
      <c r="JDM42" s="188"/>
      <c r="JDN42" s="188"/>
      <c r="JDO42" s="188"/>
      <c r="JDP42" s="188"/>
      <c r="JDQ42" s="188"/>
      <c r="JDR42" s="188"/>
      <c r="JDS42" s="188"/>
      <c r="JDT42" s="188"/>
      <c r="JDU42" s="188"/>
      <c r="JDV42" s="188"/>
      <c r="JDW42" s="188"/>
      <c r="JDX42" s="188"/>
      <c r="JDY42" s="188"/>
      <c r="JDZ42" s="188"/>
      <c r="JEA42" s="188"/>
      <c r="JEB42" s="188"/>
      <c r="JEC42" s="188"/>
      <c r="JED42" s="188"/>
      <c r="JEE42" s="188"/>
      <c r="JEF42" s="188"/>
      <c r="JEG42" s="188"/>
      <c r="JEH42" s="188"/>
      <c r="JEI42" s="188"/>
      <c r="JEJ42" s="188"/>
      <c r="JEK42" s="188"/>
      <c r="JEL42" s="188"/>
      <c r="JEM42" s="188"/>
      <c r="JEN42" s="188"/>
      <c r="JEO42" s="188"/>
      <c r="JEP42" s="188"/>
      <c r="JEQ42" s="188"/>
      <c r="JER42" s="188"/>
      <c r="JES42" s="188"/>
      <c r="JET42" s="188"/>
      <c r="JEU42" s="188"/>
      <c r="JEV42" s="188"/>
      <c r="JEW42" s="188"/>
      <c r="JEX42" s="188"/>
      <c r="JEY42" s="188"/>
      <c r="JEZ42" s="188"/>
      <c r="JFA42" s="188"/>
      <c r="JFB42" s="188"/>
      <c r="JFC42" s="188"/>
      <c r="JFD42" s="188"/>
      <c r="JFE42" s="188"/>
      <c r="JFF42" s="188"/>
      <c r="JFG42" s="188"/>
      <c r="JFH42" s="188"/>
      <c r="JFI42" s="188"/>
      <c r="JFJ42" s="188"/>
      <c r="JFK42" s="188"/>
      <c r="JFL42" s="188"/>
      <c r="JFM42" s="188"/>
      <c r="JFN42" s="188"/>
      <c r="JFO42" s="188"/>
      <c r="JFP42" s="188"/>
      <c r="JFQ42" s="188"/>
      <c r="JFR42" s="188"/>
      <c r="JFS42" s="188"/>
      <c r="JFT42" s="188"/>
      <c r="JFU42" s="188"/>
      <c r="JFV42" s="188"/>
      <c r="JFW42" s="188"/>
      <c r="JFX42" s="188"/>
      <c r="JFY42" s="188"/>
      <c r="JFZ42" s="188"/>
      <c r="JGA42" s="188"/>
      <c r="JGB42" s="188"/>
      <c r="JGC42" s="188"/>
      <c r="JGD42" s="188"/>
      <c r="JGE42" s="188"/>
      <c r="JGF42" s="188"/>
      <c r="JGG42" s="188"/>
      <c r="JGH42" s="188"/>
      <c r="JGI42" s="188"/>
      <c r="JGJ42" s="188"/>
      <c r="JGK42" s="188"/>
      <c r="JGL42" s="188"/>
      <c r="JGM42" s="188"/>
      <c r="JGN42" s="188"/>
      <c r="JGO42" s="188"/>
      <c r="JGP42" s="188"/>
      <c r="JGQ42" s="188"/>
      <c r="JGR42" s="188"/>
      <c r="JGS42" s="188"/>
      <c r="JGT42" s="188"/>
      <c r="JGU42" s="188"/>
      <c r="JGV42" s="188"/>
      <c r="JGW42" s="188"/>
      <c r="JGX42" s="188"/>
      <c r="JGY42" s="188"/>
      <c r="JGZ42" s="188"/>
      <c r="JHA42" s="188"/>
      <c r="JHB42" s="188"/>
      <c r="JHC42" s="188"/>
      <c r="JHD42" s="188"/>
      <c r="JHE42" s="188"/>
      <c r="JHF42" s="188"/>
      <c r="JHG42" s="188"/>
      <c r="JHH42" s="188"/>
      <c r="JHI42" s="188"/>
      <c r="JHJ42" s="188"/>
      <c r="JHK42" s="188"/>
      <c r="JHL42" s="188"/>
      <c r="JHM42" s="188"/>
      <c r="JHN42" s="188"/>
      <c r="JHO42" s="188"/>
      <c r="JHP42" s="188"/>
      <c r="JHQ42" s="188"/>
      <c r="JHR42" s="188"/>
      <c r="JHS42" s="188"/>
      <c r="JHT42" s="188"/>
      <c r="JHU42" s="188"/>
      <c r="JHV42" s="188"/>
      <c r="JHW42" s="188"/>
      <c r="JHX42" s="188"/>
      <c r="JHY42" s="188"/>
      <c r="JHZ42" s="188"/>
      <c r="JIA42" s="188"/>
      <c r="JIB42" s="188"/>
      <c r="JIC42" s="188"/>
      <c r="JID42" s="188"/>
      <c r="JIE42" s="188"/>
      <c r="JIF42" s="188"/>
      <c r="JIG42" s="188"/>
      <c r="JIH42" s="188"/>
      <c r="JII42" s="188"/>
      <c r="JIJ42" s="188"/>
      <c r="JIK42" s="188"/>
      <c r="JIL42" s="188"/>
      <c r="JIM42" s="188"/>
      <c r="JIN42" s="188"/>
      <c r="JIO42" s="188"/>
      <c r="JIP42" s="188"/>
      <c r="JIQ42" s="188"/>
      <c r="JIR42" s="188"/>
      <c r="JIS42" s="188"/>
      <c r="JIT42" s="188"/>
      <c r="JIU42" s="188"/>
      <c r="JIV42" s="188"/>
      <c r="JIW42" s="188"/>
      <c r="JIX42" s="188"/>
      <c r="JIY42" s="188"/>
      <c r="JIZ42" s="188"/>
      <c r="JJA42" s="188"/>
      <c r="JJB42" s="188"/>
      <c r="JJC42" s="188"/>
      <c r="JJD42" s="188"/>
      <c r="JJE42" s="188"/>
      <c r="JJF42" s="188"/>
      <c r="JJG42" s="188"/>
      <c r="JJH42" s="188"/>
      <c r="JJI42" s="188"/>
      <c r="JJJ42" s="188"/>
      <c r="JJK42" s="188"/>
      <c r="JJL42" s="188"/>
      <c r="JJM42" s="188"/>
      <c r="JJN42" s="188"/>
      <c r="JJO42" s="188"/>
      <c r="JJP42" s="188"/>
      <c r="JJQ42" s="188"/>
      <c r="JJR42" s="188"/>
      <c r="JJS42" s="188"/>
      <c r="JJT42" s="188"/>
      <c r="JJU42" s="188"/>
      <c r="JJV42" s="188"/>
      <c r="JJW42" s="188"/>
      <c r="JJX42" s="188"/>
      <c r="JJY42" s="188"/>
      <c r="JJZ42" s="188"/>
      <c r="JKA42" s="188"/>
      <c r="JKB42" s="188"/>
      <c r="JKC42" s="188"/>
      <c r="JKD42" s="188"/>
      <c r="JKE42" s="188"/>
      <c r="JKF42" s="188"/>
      <c r="JKG42" s="188"/>
      <c r="JKH42" s="188"/>
      <c r="JKI42" s="188"/>
      <c r="JKJ42" s="188"/>
      <c r="JKK42" s="188"/>
      <c r="JKL42" s="188"/>
      <c r="JKM42" s="188"/>
      <c r="JKN42" s="188"/>
      <c r="JKO42" s="188"/>
      <c r="JKP42" s="188"/>
      <c r="JKQ42" s="188"/>
      <c r="JKR42" s="188"/>
      <c r="JKS42" s="188"/>
      <c r="JKT42" s="188"/>
      <c r="JKU42" s="188"/>
      <c r="JKV42" s="188"/>
      <c r="JKW42" s="188"/>
      <c r="JKX42" s="188"/>
      <c r="JKY42" s="188"/>
      <c r="JKZ42" s="188"/>
      <c r="JLA42" s="188"/>
      <c r="JLB42" s="188"/>
      <c r="JLC42" s="188"/>
      <c r="JLD42" s="188"/>
      <c r="JLE42" s="188"/>
      <c r="JLF42" s="188"/>
      <c r="JLG42" s="188"/>
      <c r="JLH42" s="188"/>
      <c r="JLI42" s="188"/>
      <c r="JLJ42" s="188"/>
      <c r="JLK42" s="188"/>
      <c r="JLL42" s="188"/>
      <c r="JLM42" s="188"/>
      <c r="JLN42" s="188"/>
      <c r="JLO42" s="188"/>
      <c r="JLP42" s="188"/>
      <c r="JLQ42" s="188"/>
      <c r="JLR42" s="188"/>
      <c r="JLS42" s="188"/>
      <c r="JLT42" s="188"/>
      <c r="JLU42" s="188"/>
      <c r="JLV42" s="188"/>
      <c r="JLW42" s="188"/>
      <c r="JLX42" s="188"/>
      <c r="JLY42" s="188"/>
      <c r="JLZ42" s="188"/>
      <c r="JMA42" s="188"/>
      <c r="JMB42" s="188"/>
      <c r="JMC42" s="188"/>
      <c r="JMD42" s="188"/>
      <c r="JME42" s="188"/>
      <c r="JMF42" s="188"/>
      <c r="JMG42" s="188"/>
      <c r="JMH42" s="188"/>
      <c r="JMI42" s="188"/>
      <c r="JMJ42" s="188"/>
      <c r="JMK42" s="188"/>
      <c r="JML42" s="188"/>
      <c r="JMM42" s="188"/>
      <c r="JMN42" s="188"/>
      <c r="JMO42" s="188"/>
      <c r="JMP42" s="188"/>
      <c r="JMQ42" s="188"/>
      <c r="JMR42" s="188"/>
      <c r="JMS42" s="188"/>
      <c r="JMT42" s="188"/>
      <c r="JMU42" s="188"/>
      <c r="JMV42" s="188"/>
      <c r="JMW42" s="188"/>
      <c r="JMX42" s="188"/>
      <c r="JMY42" s="188"/>
      <c r="JMZ42" s="188"/>
      <c r="JNA42" s="188"/>
      <c r="JNB42" s="188"/>
      <c r="JNC42" s="188"/>
      <c r="JND42" s="188"/>
      <c r="JNE42" s="188"/>
      <c r="JNF42" s="188"/>
      <c r="JNG42" s="188"/>
      <c r="JNH42" s="188"/>
      <c r="JNI42" s="188"/>
      <c r="JNJ42" s="188"/>
      <c r="JNK42" s="188"/>
      <c r="JNL42" s="188"/>
      <c r="JNM42" s="188"/>
      <c r="JNN42" s="188"/>
      <c r="JNO42" s="188"/>
      <c r="JNP42" s="188"/>
      <c r="JNQ42" s="188"/>
      <c r="JNR42" s="188"/>
      <c r="JNS42" s="188"/>
      <c r="JNT42" s="188"/>
      <c r="JNU42" s="188"/>
      <c r="JNV42" s="188"/>
      <c r="JNW42" s="188"/>
      <c r="JNX42" s="188"/>
      <c r="JNY42" s="188"/>
      <c r="JNZ42" s="188"/>
      <c r="JOA42" s="188"/>
      <c r="JOB42" s="188"/>
      <c r="JOC42" s="188"/>
      <c r="JOD42" s="188"/>
      <c r="JOE42" s="188"/>
      <c r="JOF42" s="188"/>
      <c r="JOG42" s="188"/>
      <c r="JOH42" s="188"/>
      <c r="JOI42" s="188"/>
      <c r="JOJ42" s="188"/>
      <c r="JOK42" s="188"/>
      <c r="JOL42" s="188"/>
      <c r="JOM42" s="188"/>
      <c r="JON42" s="188"/>
      <c r="JOO42" s="188"/>
      <c r="JOP42" s="188"/>
      <c r="JOQ42" s="188"/>
      <c r="JOR42" s="188"/>
      <c r="JOS42" s="188"/>
      <c r="JOT42" s="188"/>
      <c r="JOU42" s="188"/>
      <c r="JOV42" s="188"/>
      <c r="JOW42" s="188"/>
      <c r="JOX42" s="188"/>
      <c r="JOY42" s="188"/>
      <c r="JOZ42" s="188"/>
      <c r="JPA42" s="188"/>
      <c r="JPB42" s="188"/>
      <c r="JPC42" s="188"/>
      <c r="JPD42" s="188"/>
      <c r="JPE42" s="188"/>
      <c r="JPF42" s="188"/>
      <c r="JPG42" s="188"/>
      <c r="JPH42" s="188"/>
      <c r="JPI42" s="188"/>
      <c r="JPJ42" s="188"/>
      <c r="JPK42" s="188"/>
      <c r="JPL42" s="188"/>
      <c r="JPM42" s="188"/>
      <c r="JPN42" s="188"/>
      <c r="JPO42" s="188"/>
      <c r="JPP42" s="188"/>
      <c r="JPQ42" s="188"/>
      <c r="JPR42" s="188"/>
      <c r="JPS42" s="188"/>
      <c r="JPT42" s="188"/>
      <c r="JPU42" s="188"/>
      <c r="JPV42" s="188"/>
      <c r="JPW42" s="188"/>
      <c r="JPX42" s="188"/>
      <c r="JPY42" s="188"/>
      <c r="JPZ42" s="188"/>
      <c r="JQA42" s="188"/>
      <c r="JQB42" s="188"/>
      <c r="JQC42" s="188"/>
      <c r="JQD42" s="188"/>
      <c r="JQE42" s="188"/>
      <c r="JQF42" s="188"/>
      <c r="JQG42" s="188"/>
      <c r="JQH42" s="188"/>
      <c r="JQI42" s="188"/>
      <c r="JQJ42" s="188"/>
      <c r="JQK42" s="188"/>
      <c r="JQL42" s="188"/>
      <c r="JQM42" s="188"/>
      <c r="JQN42" s="188"/>
      <c r="JQO42" s="188"/>
      <c r="JQP42" s="188"/>
      <c r="JQQ42" s="188"/>
      <c r="JQR42" s="188"/>
      <c r="JQS42" s="188"/>
      <c r="JQT42" s="188"/>
      <c r="JQU42" s="188"/>
      <c r="JQV42" s="188"/>
      <c r="JQW42" s="188"/>
      <c r="JQX42" s="188"/>
      <c r="JQY42" s="188"/>
      <c r="JQZ42" s="188"/>
      <c r="JRA42" s="188"/>
      <c r="JRB42" s="188"/>
      <c r="JRC42" s="188"/>
      <c r="JRD42" s="188"/>
      <c r="JRE42" s="188"/>
      <c r="JRF42" s="188"/>
      <c r="JRG42" s="188"/>
      <c r="JRH42" s="188"/>
      <c r="JRI42" s="188"/>
      <c r="JRJ42" s="188"/>
      <c r="JRK42" s="188"/>
      <c r="JRL42" s="188"/>
      <c r="JRM42" s="188"/>
      <c r="JRN42" s="188"/>
      <c r="JRO42" s="188"/>
      <c r="JRP42" s="188"/>
      <c r="JRQ42" s="188"/>
      <c r="JRR42" s="188"/>
      <c r="JRS42" s="188"/>
      <c r="JRT42" s="188"/>
      <c r="JRU42" s="188"/>
      <c r="JRV42" s="188"/>
      <c r="JRW42" s="188"/>
      <c r="JRX42" s="188"/>
      <c r="JRY42" s="188"/>
      <c r="JRZ42" s="188"/>
      <c r="JSA42" s="188"/>
      <c r="JSB42" s="188"/>
      <c r="JSC42" s="188"/>
      <c r="JSD42" s="188"/>
      <c r="JSE42" s="188"/>
      <c r="JSF42" s="188"/>
      <c r="JSG42" s="188"/>
      <c r="JSH42" s="188"/>
      <c r="JSI42" s="188"/>
      <c r="JSJ42" s="188"/>
      <c r="JSK42" s="188"/>
      <c r="JSL42" s="188"/>
      <c r="JSM42" s="188"/>
      <c r="JSN42" s="188"/>
      <c r="JSO42" s="188"/>
      <c r="JSP42" s="188"/>
      <c r="JSQ42" s="188"/>
      <c r="JSR42" s="188"/>
      <c r="JSS42" s="188"/>
      <c r="JST42" s="188"/>
      <c r="JSU42" s="188"/>
      <c r="JSV42" s="188"/>
      <c r="JSW42" s="188"/>
      <c r="JSX42" s="188"/>
      <c r="JSY42" s="188"/>
      <c r="JSZ42" s="188"/>
      <c r="JTA42" s="188"/>
      <c r="JTB42" s="188"/>
      <c r="JTC42" s="188"/>
      <c r="JTD42" s="188"/>
      <c r="JTE42" s="188"/>
      <c r="JTF42" s="188"/>
      <c r="JTG42" s="188"/>
      <c r="JTH42" s="188"/>
      <c r="JTI42" s="188"/>
      <c r="JTJ42" s="188"/>
      <c r="JTK42" s="188"/>
      <c r="JTL42" s="188"/>
      <c r="JTM42" s="188"/>
      <c r="JTN42" s="188"/>
      <c r="JTO42" s="188"/>
      <c r="JTP42" s="188"/>
      <c r="JTQ42" s="188"/>
      <c r="JTR42" s="188"/>
      <c r="JTS42" s="188"/>
      <c r="JTT42" s="188"/>
      <c r="JTU42" s="188"/>
      <c r="JTV42" s="188"/>
      <c r="JTW42" s="188"/>
      <c r="JTX42" s="188"/>
      <c r="JTY42" s="188"/>
      <c r="JTZ42" s="188"/>
      <c r="JUA42" s="188"/>
      <c r="JUB42" s="188"/>
      <c r="JUC42" s="188"/>
      <c r="JUD42" s="188"/>
      <c r="JUE42" s="188"/>
      <c r="JUF42" s="188"/>
      <c r="JUG42" s="188"/>
      <c r="JUH42" s="188"/>
      <c r="JUI42" s="188"/>
      <c r="JUJ42" s="188"/>
      <c r="JUK42" s="188"/>
      <c r="JUL42" s="188"/>
      <c r="JUM42" s="188"/>
      <c r="JUN42" s="188"/>
      <c r="JUO42" s="188"/>
      <c r="JUP42" s="188"/>
      <c r="JUQ42" s="188"/>
      <c r="JUR42" s="188"/>
      <c r="JUS42" s="188"/>
      <c r="JUT42" s="188"/>
      <c r="JUU42" s="188"/>
      <c r="JUV42" s="188"/>
      <c r="JUW42" s="188"/>
      <c r="JUX42" s="188"/>
      <c r="JUY42" s="188"/>
      <c r="JUZ42" s="188"/>
      <c r="JVA42" s="188"/>
      <c r="JVB42" s="188"/>
      <c r="JVC42" s="188"/>
      <c r="JVD42" s="188"/>
      <c r="JVE42" s="188"/>
      <c r="JVF42" s="188"/>
      <c r="JVG42" s="188"/>
      <c r="JVH42" s="188"/>
      <c r="JVI42" s="188"/>
      <c r="JVJ42" s="188"/>
      <c r="JVK42" s="188"/>
      <c r="JVL42" s="188"/>
      <c r="JVM42" s="188"/>
      <c r="JVN42" s="188"/>
      <c r="JVO42" s="188"/>
      <c r="JVP42" s="188"/>
      <c r="JVQ42" s="188"/>
      <c r="JVR42" s="188"/>
      <c r="JVS42" s="188"/>
      <c r="JVT42" s="188"/>
      <c r="JVU42" s="188"/>
      <c r="JVV42" s="188"/>
      <c r="JVW42" s="188"/>
      <c r="JVX42" s="188"/>
      <c r="JVY42" s="188"/>
      <c r="JVZ42" s="188"/>
      <c r="JWA42" s="188"/>
      <c r="JWB42" s="188"/>
      <c r="JWC42" s="188"/>
      <c r="JWD42" s="188"/>
      <c r="JWE42" s="188"/>
      <c r="JWF42" s="188"/>
      <c r="JWG42" s="188"/>
      <c r="JWH42" s="188"/>
      <c r="JWI42" s="188"/>
      <c r="JWJ42" s="188"/>
      <c r="JWK42" s="188"/>
      <c r="JWL42" s="188"/>
      <c r="JWM42" s="188"/>
      <c r="JWN42" s="188"/>
      <c r="JWO42" s="188"/>
      <c r="JWP42" s="188"/>
      <c r="JWQ42" s="188"/>
      <c r="JWR42" s="188"/>
      <c r="JWS42" s="188"/>
      <c r="JWT42" s="188"/>
      <c r="JWU42" s="188"/>
      <c r="JWV42" s="188"/>
      <c r="JWW42" s="188"/>
      <c r="JWX42" s="188"/>
      <c r="JWY42" s="188"/>
      <c r="JWZ42" s="188"/>
      <c r="JXA42" s="188"/>
      <c r="JXB42" s="188"/>
      <c r="JXC42" s="188"/>
      <c r="JXD42" s="188"/>
      <c r="JXE42" s="188"/>
      <c r="JXF42" s="188"/>
      <c r="JXG42" s="188"/>
      <c r="JXH42" s="188"/>
      <c r="JXI42" s="188"/>
      <c r="JXJ42" s="188"/>
      <c r="JXK42" s="188"/>
      <c r="JXL42" s="188"/>
      <c r="JXM42" s="188"/>
      <c r="JXN42" s="188"/>
      <c r="JXO42" s="188"/>
      <c r="JXP42" s="188"/>
      <c r="JXQ42" s="188"/>
      <c r="JXR42" s="188"/>
      <c r="JXS42" s="188"/>
      <c r="JXT42" s="188"/>
      <c r="JXU42" s="188"/>
      <c r="JXV42" s="188"/>
      <c r="JXW42" s="188"/>
      <c r="JXX42" s="188"/>
      <c r="JXY42" s="188"/>
      <c r="JXZ42" s="188"/>
      <c r="JYA42" s="188"/>
      <c r="JYB42" s="188"/>
      <c r="JYC42" s="188"/>
      <c r="JYD42" s="188"/>
      <c r="JYE42" s="188"/>
      <c r="JYF42" s="188"/>
      <c r="JYG42" s="188"/>
      <c r="JYH42" s="188"/>
      <c r="JYI42" s="188"/>
      <c r="JYJ42" s="188"/>
      <c r="JYK42" s="188"/>
      <c r="JYL42" s="188"/>
      <c r="JYM42" s="188"/>
      <c r="JYN42" s="188"/>
      <c r="JYO42" s="188"/>
      <c r="JYP42" s="188"/>
      <c r="JYQ42" s="188"/>
      <c r="JYR42" s="188"/>
      <c r="JYS42" s="188"/>
      <c r="JYT42" s="188"/>
      <c r="JYU42" s="188"/>
      <c r="JYV42" s="188"/>
      <c r="JYW42" s="188"/>
      <c r="JYX42" s="188"/>
      <c r="JYY42" s="188"/>
      <c r="JYZ42" s="188"/>
      <c r="JZA42" s="188"/>
      <c r="JZB42" s="188"/>
      <c r="JZC42" s="188"/>
      <c r="JZD42" s="188"/>
      <c r="JZE42" s="188"/>
      <c r="JZF42" s="188"/>
      <c r="JZG42" s="188"/>
      <c r="JZH42" s="188"/>
      <c r="JZI42" s="188"/>
      <c r="JZJ42" s="188"/>
      <c r="JZK42" s="188"/>
      <c r="JZL42" s="188"/>
      <c r="JZM42" s="188"/>
      <c r="JZN42" s="188"/>
      <c r="JZO42" s="188"/>
      <c r="JZP42" s="188"/>
      <c r="JZQ42" s="188"/>
      <c r="JZR42" s="188"/>
      <c r="JZS42" s="188"/>
      <c r="JZT42" s="188"/>
      <c r="JZU42" s="188"/>
      <c r="JZV42" s="188"/>
      <c r="JZW42" s="188"/>
      <c r="JZX42" s="188"/>
      <c r="JZY42" s="188"/>
      <c r="JZZ42" s="188"/>
      <c r="KAA42" s="188"/>
      <c r="KAB42" s="188"/>
      <c r="KAC42" s="188"/>
      <c r="KAD42" s="188"/>
      <c r="KAE42" s="188"/>
      <c r="KAF42" s="188"/>
      <c r="KAG42" s="188"/>
      <c r="KAH42" s="188"/>
      <c r="KAI42" s="188"/>
      <c r="KAJ42" s="188"/>
      <c r="KAK42" s="188"/>
      <c r="KAL42" s="188"/>
      <c r="KAM42" s="188"/>
      <c r="KAN42" s="188"/>
      <c r="KAO42" s="188"/>
      <c r="KAP42" s="188"/>
      <c r="KAQ42" s="188"/>
      <c r="KAR42" s="188"/>
      <c r="KAS42" s="188"/>
      <c r="KAT42" s="188"/>
      <c r="KAU42" s="188"/>
      <c r="KAV42" s="188"/>
      <c r="KAW42" s="188"/>
      <c r="KAX42" s="188"/>
      <c r="KAY42" s="188"/>
      <c r="KAZ42" s="188"/>
      <c r="KBA42" s="188"/>
      <c r="KBB42" s="188"/>
      <c r="KBC42" s="188"/>
      <c r="KBD42" s="188"/>
      <c r="KBE42" s="188"/>
      <c r="KBF42" s="188"/>
      <c r="KBG42" s="188"/>
      <c r="KBH42" s="188"/>
      <c r="KBI42" s="188"/>
      <c r="KBJ42" s="188"/>
      <c r="KBK42" s="188"/>
      <c r="KBL42" s="188"/>
      <c r="KBM42" s="188"/>
      <c r="KBN42" s="188"/>
      <c r="KBO42" s="188"/>
      <c r="KBP42" s="188"/>
      <c r="KBQ42" s="188"/>
      <c r="KBR42" s="188"/>
      <c r="KBS42" s="188"/>
      <c r="KBT42" s="188"/>
      <c r="KBU42" s="188"/>
      <c r="KBV42" s="188"/>
      <c r="KBW42" s="188"/>
      <c r="KBX42" s="188"/>
      <c r="KBY42" s="188"/>
      <c r="KBZ42" s="188"/>
      <c r="KCA42" s="188"/>
      <c r="KCB42" s="188"/>
      <c r="KCC42" s="188"/>
      <c r="KCD42" s="188"/>
      <c r="KCE42" s="188"/>
      <c r="KCF42" s="188"/>
      <c r="KCG42" s="188"/>
      <c r="KCH42" s="188"/>
      <c r="KCI42" s="188"/>
      <c r="KCJ42" s="188"/>
      <c r="KCK42" s="188"/>
      <c r="KCL42" s="188"/>
      <c r="KCM42" s="188"/>
      <c r="KCN42" s="188"/>
      <c r="KCO42" s="188"/>
      <c r="KCP42" s="188"/>
      <c r="KCQ42" s="188"/>
      <c r="KCR42" s="188"/>
      <c r="KCS42" s="188"/>
      <c r="KCT42" s="188"/>
      <c r="KCU42" s="188"/>
      <c r="KCV42" s="188"/>
      <c r="KCW42" s="188"/>
      <c r="KCX42" s="188"/>
      <c r="KCY42" s="188"/>
      <c r="KCZ42" s="188"/>
      <c r="KDA42" s="188"/>
      <c r="KDB42" s="188"/>
      <c r="KDC42" s="188"/>
      <c r="KDD42" s="188"/>
      <c r="KDE42" s="188"/>
      <c r="KDF42" s="188"/>
      <c r="KDG42" s="188"/>
      <c r="KDH42" s="188"/>
      <c r="KDI42" s="188"/>
      <c r="KDJ42" s="188"/>
      <c r="KDK42" s="188"/>
      <c r="KDL42" s="188"/>
      <c r="KDM42" s="188"/>
      <c r="KDN42" s="188"/>
      <c r="KDO42" s="188"/>
      <c r="KDP42" s="188"/>
      <c r="KDQ42" s="188"/>
      <c r="KDR42" s="188"/>
      <c r="KDS42" s="188"/>
      <c r="KDT42" s="188"/>
      <c r="KDU42" s="188"/>
      <c r="KDV42" s="188"/>
      <c r="KDW42" s="188"/>
      <c r="KDX42" s="188"/>
      <c r="KDY42" s="188"/>
      <c r="KDZ42" s="188"/>
      <c r="KEA42" s="188"/>
      <c r="KEB42" s="188"/>
      <c r="KEC42" s="188"/>
      <c r="KED42" s="188"/>
      <c r="KEE42" s="188"/>
      <c r="KEF42" s="188"/>
      <c r="KEG42" s="188"/>
      <c r="KEH42" s="188"/>
      <c r="KEI42" s="188"/>
      <c r="KEJ42" s="188"/>
      <c r="KEK42" s="188"/>
      <c r="KEL42" s="188"/>
      <c r="KEM42" s="188"/>
      <c r="KEN42" s="188"/>
      <c r="KEO42" s="188"/>
      <c r="KEP42" s="188"/>
      <c r="KEQ42" s="188"/>
      <c r="KER42" s="188"/>
      <c r="KES42" s="188"/>
      <c r="KET42" s="188"/>
      <c r="KEU42" s="188"/>
      <c r="KEV42" s="188"/>
      <c r="KEW42" s="188"/>
      <c r="KEX42" s="188"/>
      <c r="KEY42" s="188"/>
      <c r="KEZ42" s="188"/>
      <c r="KFA42" s="188"/>
      <c r="KFB42" s="188"/>
      <c r="KFC42" s="188"/>
      <c r="KFD42" s="188"/>
      <c r="KFE42" s="188"/>
      <c r="KFF42" s="188"/>
      <c r="KFG42" s="188"/>
      <c r="KFH42" s="188"/>
      <c r="KFI42" s="188"/>
      <c r="KFJ42" s="188"/>
      <c r="KFK42" s="188"/>
      <c r="KFL42" s="188"/>
      <c r="KFM42" s="188"/>
      <c r="KFN42" s="188"/>
      <c r="KFO42" s="188"/>
      <c r="KFP42" s="188"/>
      <c r="KFQ42" s="188"/>
      <c r="KFR42" s="188"/>
      <c r="KFS42" s="188"/>
      <c r="KFT42" s="188"/>
      <c r="KFU42" s="188"/>
      <c r="KFV42" s="188"/>
      <c r="KFW42" s="188"/>
      <c r="KFX42" s="188"/>
      <c r="KFY42" s="188"/>
      <c r="KFZ42" s="188"/>
      <c r="KGA42" s="188"/>
      <c r="KGB42" s="188"/>
      <c r="KGC42" s="188"/>
      <c r="KGD42" s="188"/>
      <c r="KGE42" s="188"/>
      <c r="KGF42" s="188"/>
      <c r="KGG42" s="188"/>
      <c r="KGH42" s="188"/>
      <c r="KGI42" s="188"/>
      <c r="KGJ42" s="188"/>
      <c r="KGK42" s="188"/>
      <c r="KGL42" s="188"/>
      <c r="KGM42" s="188"/>
      <c r="KGN42" s="188"/>
      <c r="KGO42" s="188"/>
      <c r="KGP42" s="188"/>
      <c r="KGQ42" s="188"/>
      <c r="KGR42" s="188"/>
      <c r="KGS42" s="188"/>
      <c r="KGT42" s="188"/>
      <c r="KGU42" s="188"/>
      <c r="KGV42" s="188"/>
      <c r="KGW42" s="188"/>
      <c r="KGX42" s="188"/>
      <c r="KGY42" s="188"/>
      <c r="KGZ42" s="188"/>
      <c r="KHA42" s="188"/>
      <c r="KHB42" s="188"/>
      <c r="KHC42" s="188"/>
      <c r="KHD42" s="188"/>
      <c r="KHE42" s="188"/>
      <c r="KHF42" s="188"/>
      <c r="KHG42" s="188"/>
      <c r="KHH42" s="188"/>
      <c r="KHI42" s="188"/>
      <c r="KHJ42" s="188"/>
      <c r="KHK42" s="188"/>
      <c r="KHL42" s="188"/>
      <c r="KHM42" s="188"/>
      <c r="KHN42" s="188"/>
      <c r="KHO42" s="188"/>
      <c r="KHP42" s="188"/>
      <c r="KHQ42" s="188"/>
      <c r="KHR42" s="188"/>
      <c r="KHS42" s="188"/>
      <c r="KHT42" s="188"/>
      <c r="KHU42" s="188"/>
      <c r="KHV42" s="188"/>
      <c r="KHW42" s="188"/>
      <c r="KHX42" s="188"/>
      <c r="KHY42" s="188"/>
      <c r="KHZ42" s="188"/>
      <c r="KIA42" s="188"/>
      <c r="KIB42" s="188"/>
      <c r="KIC42" s="188"/>
      <c r="KID42" s="188"/>
      <c r="KIE42" s="188"/>
      <c r="KIF42" s="188"/>
      <c r="KIG42" s="188"/>
      <c r="KIH42" s="188"/>
      <c r="KII42" s="188"/>
      <c r="KIJ42" s="188"/>
      <c r="KIK42" s="188"/>
      <c r="KIL42" s="188"/>
      <c r="KIM42" s="188"/>
      <c r="KIN42" s="188"/>
      <c r="KIO42" s="188"/>
      <c r="KIP42" s="188"/>
      <c r="KIQ42" s="188"/>
      <c r="KIR42" s="188"/>
      <c r="KIS42" s="188"/>
      <c r="KIT42" s="188"/>
      <c r="KIU42" s="188"/>
      <c r="KIV42" s="188"/>
      <c r="KIW42" s="188"/>
      <c r="KIX42" s="188"/>
      <c r="KIY42" s="188"/>
      <c r="KIZ42" s="188"/>
      <c r="KJA42" s="188"/>
      <c r="KJB42" s="188"/>
      <c r="KJC42" s="188"/>
      <c r="KJD42" s="188"/>
      <c r="KJE42" s="188"/>
      <c r="KJF42" s="188"/>
      <c r="KJG42" s="188"/>
      <c r="KJH42" s="188"/>
      <c r="KJI42" s="188"/>
      <c r="KJJ42" s="188"/>
      <c r="KJK42" s="188"/>
      <c r="KJL42" s="188"/>
      <c r="KJM42" s="188"/>
      <c r="KJN42" s="188"/>
      <c r="KJO42" s="188"/>
      <c r="KJP42" s="188"/>
      <c r="KJQ42" s="188"/>
      <c r="KJR42" s="188"/>
      <c r="KJS42" s="188"/>
      <c r="KJT42" s="188"/>
      <c r="KJU42" s="188"/>
      <c r="KJV42" s="188"/>
      <c r="KJW42" s="188"/>
      <c r="KJX42" s="188"/>
      <c r="KJY42" s="188"/>
      <c r="KJZ42" s="188"/>
      <c r="KKA42" s="188"/>
      <c r="KKB42" s="188"/>
      <c r="KKC42" s="188"/>
      <c r="KKD42" s="188"/>
      <c r="KKE42" s="188"/>
      <c r="KKF42" s="188"/>
      <c r="KKG42" s="188"/>
      <c r="KKH42" s="188"/>
      <c r="KKI42" s="188"/>
      <c r="KKJ42" s="188"/>
      <c r="KKK42" s="188"/>
      <c r="KKL42" s="188"/>
      <c r="KKM42" s="188"/>
      <c r="KKN42" s="188"/>
      <c r="KKO42" s="188"/>
      <c r="KKP42" s="188"/>
      <c r="KKQ42" s="188"/>
      <c r="KKR42" s="188"/>
      <c r="KKS42" s="188"/>
      <c r="KKT42" s="188"/>
      <c r="KKU42" s="188"/>
      <c r="KKV42" s="188"/>
      <c r="KKW42" s="188"/>
      <c r="KKX42" s="188"/>
      <c r="KKY42" s="188"/>
      <c r="KKZ42" s="188"/>
      <c r="KLA42" s="188"/>
      <c r="KLB42" s="188"/>
      <c r="KLC42" s="188"/>
      <c r="KLD42" s="188"/>
      <c r="KLE42" s="188"/>
      <c r="KLF42" s="188"/>
      <c r="KLG42" s="188"/>
      <c r="KLH42" s="188"/>
      <c r="KLI42" s="188"/>
      <c r="KLJ42" s="188"/>
      <c r="KLK42" s="188"/>
      <c r="KLL42" s="188"/>
      <c r="KLM42" s="188"/>
      <c r="KLN42" s="188"/>
      <c r="KLO42" s="188"/>
      <c r="KLP42" s="188"/>
      <c r="KLQ42" s="188"/>
      <c r="KLR42" s="188"/>
      <c r="KLS42" s="188"/>
      <c r="KLT42" s="188"/>
      <c r="KLU42" s="188"/>
      <c r="KLV42" s="188"/>
      <c r="KLW42" s="188"/>
      <c r="KLX42" s="188"/>
      <c r="KLY42" s="188"/>
      <c r="KLZ42" s="188"/>
      <c r="KMA42" s="188"/>
      <c r="KMB42" s="188"/>
      <c r="KMC42" s="188"/>
      <c r="KMD42" s="188"/>
      <c r="KME42" s="188"/>
      <c r="KMF42" s="188"/>
      <c r="KMG42" s="188"/>
      <c r="KMH42" s="188"/>
      <c r="KMI42" s="188"/>
      <c r="KMJ42" s="188"/>
      <c r="KMK42" s="188"/>
      <c r="KML42" s="188"/>
      <c r="KMM42" s="188"/>
      <c r="KMN42" s="188"/>
      <c r="KMO42" s="188"/>
      <c r="KMP42" s="188"/>
      <c r="KMQ42" s="188"/>
      <c r="KMR42" s="188"/>
      <c r="KMS42" s="188"/>
      <c r="KMT42" s="188"/>
      <c r="KMU42" s="188"/>
      <c r="KMV42" s="188"/>
      <c r="KMW42" s="188"/>
      <c r="KMX42" s="188"/>
      <c r="KMY42" s="188"/>
      <c r="KMZ42" s="188"/>
      <c r="KNA42" s="188"/>
      <c r="KNB42" s="188"/>
      <c r="KNC42" s="188"/>
      <c r="KND42" s="188"/>
      <c r="KNE42" s="188"/>
      <c r="KNF42" s="188"/>
      <c r="KNG42" s="188"/>
      <c r="KNH42" s="188"/>
      <c r="KNI42" s="188"/>
      <c r="KNJ42" s="188"/>
      <c r="KNK42" s="188"/>
      <c r="KNL42" s="188"/>
      <c r="KNM42" s="188"/>
      <c r="KNN42" s="188"/>
      <c r="KNO42" s="188"/>
      <c r="KNP42" s="188"/>
      <c r="KNQ42" s="188"/>
      <c r="KNR42" s="188"/>
      <c r="KNS42" s="188"/>
      <c r="KNT42" s="188"/>
      <c r="KNU42" s="188"/>
      <c r="KNV42" s="188"/>
      <c r="KNW42" s="188"/>
      <c r="KNX42" s="188"/>
      <c r="KNY42" s="188"/>
      <c r="KNZ42" s="188"/>
      <c r="KOA42" s="188"/>
      <c r="KOB42" s="188"/>
      <c r="KOC42" s="188"/>
      <c r="KOD42" s="188"/>
      <c r="KOE42" s="188"/>
      <c r="KOF42" s="188"/>
      <c r="KOG42" s="188"/>
      <c r="KOH42" s="188"/>
      <c r="KOI42" s="188"/>
      <c r="KOJ42" s="188"/>
      <c r="KOK42" s="188"/>
      <c r="KOL42" s="188"/>
      <c r="KOM42" s="188"/>
      <c r="KON42" s="188"/>
      <c r="KOO42" s="188"/>
      <c r="KOP42" s="188"/>
      <c r="KOQ42" s="188"/>
      <c r="KOR42" s="188"/>
      <c r="KOS42" s="188"/>
      <c r="KOT42" s="188"/>
      <c r="KOU42" s="188"/>
      <c r="KOV42" s="188"/>
      <c r="KOW42" s="188"/>
      <c r="KOX42" s="188"/>
      <c r="KOY42" s="188"/>
      <c r="KOZ42" s="188"/>
      <c r="KPA42" s="188"/>
      <c r="KPB42" s="188"/>
      <c r="KPC42" s="188"/>
      <c r="KPD42" s="188"/>
      <c r="KPE42" s="188"/>
      <c r="KPF42" s="188"/>
      <c r="KPG42" s="188"/>
      <c r="KPH42" s="188"/>
      <c r="KPI42" s="188"/>
      <c r="KPJ42" s="188"/>
      <c r="KPK42" s="188"/>
      <c r="KPL42" s="188"/>
      <c r="KPM42" s="188"/>
      <c r="KPN42" s="188"/>
      <c r="KPO42" s="188"/>
      <c r="KPP42" s="188"/>
      <c r="KPQ42" s="188"/>
      <c r="KPR42" s="188"/>
      <c r="KPS42" s="188"/>
      <c r="KPT42" s="188"/>
      <c r="KPU42" s="188"/>
      <c r="KPV42" s="188"/>
      <c r="KPW42" s="188"/>
      <c r="KPX42" s="188"/>
      <c r="KPY42" s="188"/>
      <c r="KPZ42" s="188"/>
      <c r="KQA42" s="188"/>
      <c r="KQB42" s="188"/>
      <c r="KQC42" s="188"/>
      <c r="KQD42" s="188"/>
      <c r="KQE42" s="188"/>
      <c r="KQF42" s="188"/>
      <c r="KQG42" s="188"/>
      <c r="KQH42" s="188"/>
      <c r="KQI42" s="188"/>
      <c r="KQJ42" s="188"/>
      <c r="KQK42" s="188"/>
      <c r="KQL42" s="188"/>
      <c r="KQM42" s="188"/>
      <c r="KQN42" s="188"/>
      <c r="KQO42" s="188"/>
      <c r="KQP42" s="188"/>
      <c r="KQQ42" s="188"/>
      <c r="KQR42" s="188"/>
      <c r="KQS42" s="188"/>
      <c r="KQT42" s="188"/>
      <c r="KQU42" s="188"/>
      <c r="KQV42" s="188"/>
      <c r="KQW42" s="188"/>
      <c r="KQX42" s="188"/>
      <c r="KQY42" s="188"/>
      <c r="KQZ42" s="188"/>
      <c r="KRA42" s="188"/>
      <c r="KRB42" s="188"/>
      <c r="KRC42" s="188"/>
      <c r="KRD42" s="188"/>
      <c r="KRE42" s="188"/>
      <c r="KRF42" s="188"/>
      <c r="KRG42" s="188"/>
      <c r="KRH42" s="188"/>
      <c r="KRI42" s="188"/>
      <c r="KRJ42" s="188"/>
      <c r="KRK42" s="188"/>
      <c r="KRL42" s="188"/>
      <c r="KRM42" s="188"/>
      <c r="KRN42" s="188"/>
      <c r="KRO42" s="188"/>
      <c r="KRP42" s="188"/>
      <c r="KRQ42" s="188"/>
      <c r="KRR42" s="188"/>
      <c r="KRS42" s="188"/>
      <c r="KRT42" s="188"/>
      <c r="KRU42" s="188"/>
      <c r="KRV42" s="188"/>
      <c r="KRW42" s="188"/>
      <c r="KRX42" s="188"/>
      <c r="KRY42" s="188"/>
      <c r="KRZ42" s="188"/>
      <c r="KSA42" s="188"/>
      <c r="KSB42" s="188"/>
      <c r="KSC42" s="188"/>
      <c r="KSD42" s="188"/>
      <c r="KSE42" s="188"/>
      <c r="KSF42" s="188"/>
      <c r="KSG42" s="188"/>
      <c r="KSH42" s="188"/>
      <c r="KSI42" s="188"/>
      <c r="KSJ42" s="188"/>
      <c r="KSK42" s="188"/>
      <c r="KSL42" s="188"/>
      <c r="KSM42" s="188"/>
      <c r="KSN42" s="188"/>
      <c r="KSO42" s="188"/>
      <c r="KSP42" s="188"/>
      <c r="KSQ42" s="188"/>
      <c r="KSR42" s="188"/>
      <c r="KSS42" s="188"/>
      <c r="KST42" s="188"/>
      <c r="KSU42" s="188"/>
      <c r="KSV42" s="188"/>
      <c r="KSW42" s="188"/>
      <c r="KSX42" s="188"/>
      <c r="KSY42" s="188"/>
      <c r="KSZ42" s="188"/>
      <c r="KTA42" s="188"/>
      <c r="KTB42" s="188"/>
      <c r="KTC42" s="188"/>
      <c r="KTD42" s="188"/>
      <c r="KTE42" s="188"/>
      <c r="KTF42" s="188"/>
      <c r="KTG42" s="188"/>
      <c r="KTH42" s="188"/>
      <c r="KTI42" s="188"/>
      <c r="KTJ42" s="188"/>
      <c r="KTK42" s="188"/>
      <c r="KTL42" s="188"/>
      <c r="KTM42" s="188"/>
      <c r="KTN42" s="188"/>
      <c r="KTO42" s="188"/>
      <c r="KTP42" s="188"/>
      <c r="KTQ42" s="188"/>
      <c r="KTR42" s="188"/>
      <c r="KTS42" s="188"/>
      <c r="KTT42" s="188"/>
      <c r="KTU42" s="188"/>
      <c r="KTV42" s="188"/>
      <c r="KTW42" s="188"/>
      <c r="KTX42" s="188"/>
      <c r="KTY42" s="188"/>
      <c r="KTZ42" s="188"/>
      <c r="KUA42" s="188"/>
      <c r="KUB42" s="188"/>
      <c r="KUC42" s="188"/>
      <c r="KUD42" s="188"/>
      <c r="KUE42" s="188"/>
      <c r="KUF42" s="188"/>
      <c r="KUG42" s="188"/>
      <c r="KUH42" s="188"/>
      <c r="KUI42" s="188"/>
      <c r="KUJ42" s="188"/>
      <c r="KUK42" s="188"/>
      <c r="KUL42" s="188"/>
      <c r="KUM42" s="188"/>
      <c r="KUN42" s="188"/>
      <c r="KUO42" s="188"/>
      <c r="KUP42" s="188"/>
      <c r="KUQ42" s="188"/>
      <c r="KUR42" s="188"/>
      <c r="KUS42" s="188"/>
      <c r="KUT42" s="188"/>
      <c r="KUU42" s="188"/>
      <c r="KUV42" s="188"/>
      <c r="KUW42" s="188"/>
      <c r="KUX42" s="188"/>
      <c r="KUY42" s="188"/>
      <c r="KUZ42" s="188"/>
      <c r="KVA42" s="188"/>
      <c r="KVB42" s="188"/>
      <c r="KVC42" s="188"/>
      <c r="KVD42" s="188"/>
      <c r="KVE42" s="188"/>
      <c r="KVF42" s="188"/>
      <c r="KVG42" s="188"/>
      <c r="KVH42" s="188"/>
      <c r="KVI42" s="188"/>
      <c r="KVJ42" s="188"/>
      <c r="KVK42" s="188"/>
      <c r="KVL42" s="188"/>
      <c r="KVM42" s="188"/>
      <c r="KVN42" s="188"/>
      <c r="KVO42" s="188"/>
      <c r="KVP42" s="188"/>
      <c r="KVQ42" s="188"/>
      <c r="KVR42" s="188"/>
      <c r="KVS42" s="188"/>
      <c r="KVT42" s="188"/>
      <c r="KVU42" s="188"/>
      <c r="KVV42" s="188"/>
      <c r="KVW42" s="188"/>
      <c r="KVX42" s="188"/>
      <c r="KVY42" s="188"/>
      <c r="KVZ42" s="188"/>
      <c r="KWA42" s="188"/>
      <c r="KWB42" s="188"/>
      <c r="KWC42" s="188"/>
      <c r="KWD42" s="188"/>
      <c r="KWE42" s="188"/>
      <c r="KWF42" s="188"/>
      <c r="KWG42" s="188"/>
      <c r="KWH42" s="188"/>
      <c r="KWI42" s="188"/>
      <c r="KWJ42" s="188"/>
      <c r="KWK42" s="188"/>
      <c r="KWL42" s="188"/>
      <c r="KWM42" s="188"/>
      <c r="KWN42" s="188"/>
      <c r="KWO42" s="188"/>
      <c r="KWP42" s="188"/>
      <c r="KWQ42" s="188"/>
      <c r="KWR42" s="188"/>
      <c r="KWS42" s="188"/>
      <c r="KWT42" s="188"/>
      <c r="KWU42" s="188"/>
      <c r="KWV42" s="188"/>
      <c r="KWW42" s="188"/>
      <c r="KWX42" s="188"/>
      <c r="KWY42" s="188"/>
      <c r="KWZ42" s="188"/>
      <c r="KXA42" s="188"/>
      <c r="KXB42" s="188"/>
      <c r="KXC42" s="188"/>
      <c r="KXD42" s="188"/>
      <c r="KXE42" s="188"/>
      <c r="KXF42" s="188"/>
      <c r="KXG42" s="188"/>
      <c r="KXH42" s="188"/>
      <c r="KXI42" s="188"/>
      <c r="KXJ42" s="188"/>
      <c r="KXK42" s="188"/>
      <c r="KXL42" s="188"/>
      <c r="KXM42" s="188"/>
      <c r="KXN42" s="188"/>
      <c r="KXO42" s="188"/>
      <c r="KXP42" s="188"/>
      <c r="KXQ42" s="188"/>
      <c r="KXR42" s="188"/>
      <c r="KXS42" s="188"/>
      <c r="KXT42" s="188"/>
      <c r="KXU42" s="188"/>
      <c r="KXV42" s="188"/>
      <c r="KXW42" s="188"/>
      <c r="KXX42" s="188"/>
      <c r="KXY42" s="188"/>
      <c r="KXZ42" s="188"/>
      <c r="KYA42" s="188"/>
      <c r="KYB42" s="188"/>
      <c r="KYC42" s="188"/>
      <c r="KYD42" s="188"/>
      <c r="KYE42" s="188"/>
      <c r="KYF42" s="188"/>
      <c r="KYG42" s="188"/>
      <c r="KYH42" s="188"/>
      <c r="KYI42" s="188"/>
      <c r="KYJ42" s="188"/>
      <c r="KYK42" s="188"/>
      <c r="KYL42" s="188"/>
      <c r="KYM42" s="188"/>
      <c r="KYN42" s="188"/>
      <c r="KYO42" s="188"/>
      <c r="KYP42" s="188"/>
      <c r="KYQ42" s="188"/>
      <c r="KYR42" s="188"/>
      <c r="KYS42" s="188"/>
      <c r="KYT42" s="188"/>
      <c r="KYU42" s="188"/>
      <c r="KYV42" s="188"/>
      <c r="KYW42" s="188"/>
      <c r="KYX42" s="188"/>
      <c r="KYY42" s="188"/>
      <c r="KYZ42" s="188"/>
      <c r="KZA42" s="188"/>
      <c r="KZB42" s="188"/>
      <c r="KZC42" s="188"/>
      <c r="KZD42" s="188"/>
      <c r="KZE42" s="188"/>
      <c r="KZF42" s="188"/>
      <c r="KZG42" s="188"/>
      <c r="KZH42" s="188"/>
      <c r="KZI42" s="188"/>
      <c r="KZJ42" s="188"/>
      <c r="KZK42" s="188"/>
      <c r="KZL42" s="188"/>
      <c r="KZM42" s="188"/>
      <c r="KZN42" s="188"/>
      <c r="KZO42" s="188"/>
      <c r="KZP42" s="188"/>
      <c r="KZQ42" s="188"/>
      <c r="KZR42" s="188"/>
      <c r="KZS42" s="188"/>
      <c r="KZT42" s="188"/>
      <c r="KZU42" s="188"/>
      <c r="KZV42" s="188"/>
      <c r="KZW42" s="188"/>
      <c r="KZX42" s="188"/>
      <c r="KZY42" s="188"/>
      <c r="KZZ42" s="188"/>
      <c r="LAA42" s="188"/>
      <c r="LAB42" s="188"/>
      <c r="LAC42" s="188"/>
      <c r="LAD42" s="188"/>
      <c r="LAE42" s="188"/>
      <c r="LAF42" s="188"/>
      <c r="LAG42" s="188"/>
      <c r="LAH42" s="188"/>
      <c r="LAI42" s="188"/>
      <c r="LAJ42" s="188"/>
      <c r="LAK42" s="188"/>
      <c r="LAL42" s="188"/>
      <c r="LAM42" s="188"/>
      <c r="LAN42" s="188"/>
      <c r="LAO42" s="188"/>
      <c r="LAP42" s="188"/>
      <c r="LAQ42" s="188"/>
      <c r="LAR42" s="188"/>
      <c r="LAS42" s="188"/>
      <c r="LAT42" s="188"/>
      <c r="LAU42" s="188"/>
      <c r="LAV42" s="188"/>
      <c r="LAW42" s="188"/>
      <c r="LAX42" s="188"/>
      <c r="LAY42" s="188"/>
      <c r="LAZ42" s="188"/>
      <c r="LBA42" s="188"/>
      <c r="LBB42" s="188"/>
      <c r="LBC42" s="188"/>
      <c r="LBD42" s="188"/>
      <c r="LBE42" s="188"/>
      <c r="LBF42" s="188"/>
      <c r="LBG42" s="188"/>
      <c r="LBH42" s="188"/>
      <c r="LBI42" s="188"/>
      <c r="LBJ42" s="188"/>
      <c r="LBK42" s="188"/>
      <c r="LBL42" s="188"/>
      <c r="LBM42" s="188"/>
      <c r="LBN42" s="188"/>
      <c r="LBO42" s="188"/>
      <c r="LBP42" s="188"/>
      <c r="LBQ42" s="188"/>
      <c r="LBR42" s="188"/>
      <c r="LBS42" s="188"/>
      <c r="LBT42" s="188"/>
      <c r="LBU42" s="188"/>
      <c r="LBV42" s="188"/>
      <c r="LBW42" s="188"/>
      <c r="LBX42" s="188"/>
      <c r="LBY42" s="188"/>
      <c r="LBZ42" s="188"/>
      <c r="LCA42" s="188"/>
      <c r="LCB42" s="188"/>
      <c r="LCC42" s="188"/>
      <c r="LCD42" s="188"/>
      <c r="LCE42" s="188"/>
      <c r="LCF42" s="188"/>
      <c r="LCG42" s="188"/>
      <c r="LCH42" s="188"/>
      <c r="LCI42" s="188"/>
      <c r="LCJ42" s="188"/>
      <c r="LCK42" s="188"/>
      <c r="LCL42" s="188"/>
      <c r="LCM42" s="188"/>
      <c r="LCN42" s="188"/>
      <c r="LCO42" s="188"/>
      <c r="LCP42" s="188"/>
      <c r="LCQ42" s="188"/>
      <c r="LCR42" s="188"/>
      <c r="LCS42" s="188"/>
      <c r="LCT42" s="188"/>
      <c r="LCU42" s="188"/>
      <c r="LCV42" s="188"/>
      <c r="LCW42" s="188"/>
      <c r="LCX42" s="188"/>
      <c r="LCY42" s="188"/>
      <c r="LCZ42" s="188"/>
      <c r="LDA42" s="188"/>
      <c r="LDB42" s="188"/>
      <c r="LDC42" s="188"/>
      <c r="LDD42" s="188"/>
      <c r="LDE42" s="188"/>
      <c r="LDF42" s="188"/>
      <c r="LDG42" s="188"/>
      <c r="LDH42" s="188"/>
      <c r="LDI42" s="188"/>
      <c r="LDJ42" s="188"/>
      <c r="LDK42" s="188"/>
      <c r="LDL42" s="188"/>
      <c r="LDM42" s="188"/>
      <c r="LDN42" s="188"/>
      <c r="LDO42" s="188"/>
      <c r="LDP42" s="188"/>
      <c r="LDQ42" s="188"/>
      <c r="LDR42" s="188"/>
      <c r="LDS42" s="188"/>
      <c r="LDT42" s="188"/>
      <c r="LDU42" s="188"/>
      <c r="LDV42" s="188"/>
      <c r="LDW42" s="188"/>
      <c r="LDX42" s="188"/>
      <c r="LDY42" s="188"/>
      <c r="LDZ42" s="188"/>
      <c r="LEA42" s="188"/>
      <c r="LEB42" s="188"/>
      <c r="LEC42" s="188"/>
      <c r="LED42" s="188"/>
      <c r="LEE42" s="188"/>
      <c r="LEF42" s="188"/>
      <c r="LEG42" s="188"/>
      <c r="LEH42" s="188"/>
      <c r="LEI42" s="188"/>
      <c r="LEJ42" s="188"/>
      <c r="LEK42" s="188"/>
      <c r="LEL42" s="188"/>
      <c r="LEM42" s="188"/>
      <c r="LEN42" s="188"/>
      <c r="LEO42" s="188"/>
      <c r="LEP42" s="188"/>
      <c r="LEQ42" s="188"/>
      <c r="LER42" s="188"/>
      <c r="LES42" s="188"/>
      <c r="LET42" s="188"/>
      <c r="LEU42" s="188"/>
      <c r="LEV42" s="188"/>
      <c r="LEW42" s="188"/>
      <c r="LEX42" s="188"/>
      <c r="LEY42" s="188"/>
      <c r="LEZ42" s="188"/>
      <c r="LFA42" s="188"/>
      <c r="LFB42" s="188"/>
      <c r="LFC42" s="188"/>
      <c r="LFD42" s="188"/>
      <c r="LFE42" s="188"/>
      <c r="LFF42" s="188"/>
      <c r="LFG42" s="188"/>
      <c r="LFH42" s="188"/>
      <c r="LFI42" s="188"/>
      <c r="LFJ42" s="188"/>
      <c r="LFK42" s="188"/>
      <c r="LFL42" s="188"/>
      <c r="LFM42" s="188"/>
      <c r="LFN42" s="188"/>
      <c r="LFO42" s="188"/>
      <c r="LFP42" s="188"/>
      <c r="LFQ42" s="188"/>
      <c r="LFR42" s="188"/>
      <c r="LFS42" s="188"/>
      <c r="LFT42" s="188"/>
      <c r="LFU42" s="188"/>
      <c r="LFV42" s="188"/>
      <c r="LFW42" s="188"/>
      <c r="LFX42" s="188"/>
      <c r="LFY42" s="188"/>
      <c r="LFZ42" s="188"/>
      <c r="LGA42" s="188"/>
      <c r="LGB42" s="188"/>
      <c r="LGC42" s="188"/>
      <c r="LGD42" s="188"/>
      <c r="LGE42" s="188"/>
      <c r="LGF42" s="188"/>
      <c r="LGG42" s="188"/>
      <c r="LGH42" s="188"/>
      <c r="LGI42" s="188"/>
      <c r="LGJ42" s="188"/>
      <c r="LGK42" s="188"/>
      <c r="LGL42" s="188"/>
      <c r="LGM42" s="188"/>
      <c r="LGN42" s="188"/>
      <c r="LGO42" s="188"/>
      <c r="LGP42" s="188"/>
      <c r="LGQ42" s="188"/>
      <c r="LGR42" s="188"/>
      <c r="LGS42" s="188"/>
      <c r="LGT42" s="188"/>
      <c r="LGU42" s="188"/>
      <c r="LGV42" s="188"/>
      <c r="LGW42" s="188"/>
      <c r="LGX42" s="188"/>
      <c r="LGY42" s="188"/>
      <c r="LGZ42" s="188"/>
      <c r="LHA42" s="188"/>
      <c r="LHB42" s="188"/>
      <c r="LHC42" s="188"/>
      <c r="LHD42" s="188"/>
      <c r="LHE42" s="188"/>
      <c r="LHF42" s="188"/>
      <c r="LHG42" s="188"/>
      <c r="LHH42" s="188"/>
      <c r="LHI42" s="188"/>
      <c r="LHJ42" s="188"/>
      <c r="LHK42" s="188"/>
      <c r="LHL42" s="188"/>
      <c r="LHM42" s="188"/>
      <c r="LHN42" s="188"/>
      <c r="LHO42" s="188"/>
      <c r="LHP42" s="188"/>
      <c r="LHQ42" s="188"/>
      <c r="LHR42" s="188"/>
      <c r="LHS42" s="188"/>
      <c r="LHT42" s="188"/>
      <c r="LHU42" s="188"/>
      <c r="LHV42" s="188"/>
      <c r="LHW42" s="188"/>
      <c r="LHX42" s="188"/>
      <c r="LHY42" s="188"/>
      <c r="LHZ42" s="188"/>
      <c r="LIA42" s="188"/>
      <c r="LIB42" s="188"/>
      <c r="LIC42" s="188"/>
      <c r="LID42" s="188"/>
      <c r="LIE42" s="188"/>
      <c r="LIF42" s="188"/>
      <c r="LIG42" s="188"/>
      <c r="LIH42" s="188"/>
      <c r="LII42" s="188"/>
      <c r="LIJ42" s="188"/>
      <c r="LIK42" s="188"/>
      <c r="LIL42" s="188"/>
      <c r="LIM42" s="188"/>
      <c r="LIN42" s="188"/>
      <c r="LIO42" s="188"/>
      <c r="LIP42" s="188"/>
      <c r="LIQ42" s="188"/>
      <c r="LIR42" s="188"/>
      <c r="LIS42" s="188"/>
      <c r="LIT42" s="188"/>
      <c r="LIU42" s="188"/>
      <c r="LIV42" s="188"/>
      <c r="LIW42" s="188"/>
      <c r="LIX42" s="188"/>
      <c r="LIY42" s="188"/>
      <c r="LIZ42" s="188"/>
      <c r="LJA42" s="188"/>
      <c r="LJB42" s="188"/>
      <c r="LJC42" s="188"/>
      <c r="LJD42" s="188"/>
      <c r="LJE42" s="188"/>
      <c r="LJF42" s="188"/>
      <c r="LJG42" s="188"/>
      <c r="LJH42" s="188"/>
      <c r="LJI42" s="188"/>
      <c r="LJJ42" s="188"/>
      <c r="LJK42" s="188"/>
      <c r="LJL42" s="188"/>
      <c r="LJM42" s="188"/>
      <c r="LJN42" s="188"/>
      <c r="LJO42" s="188"/>
      <c r="LJP42" s="188"/>
      <c r="LJQ42" s="188"/>
      <c r="LJR42" s="188"/>
      <c r="LJS42" s="188"/>
      <c r="LJT42" s="188"/>
      <c r="LJU42" s="188"/>
      <c r="LJV42" s="188"/>
      <c r="LJW42" s="188"/>
      <c r="LJX42" s="188"/>
      <c r="LJY42" s="188"/>
      <c r="LJZ42" s="188"/>
      <c r="LKA42" s="188"/>
      <c r="LKB42" s="188"/>
      <c r="LKC42" s="188"/>
      <c r="LKD42" s="188"/>
      <c r="LKE42" s="188"/>
      <c r="LKF42" s="188"/>
      <c r="LKG42" s="188"/>
      <c r="LKH42" s="188"/>
      <c r="LKI42" s="188"/>
      <c r="LKJ42" s="188"/>
      <c r="LKK42" s="188"/>
      <c r="LKL42" s="188"/>
      <c r="LKM42" s="188"/>
      <c r="LKN42" s="188"/>
      <c r="LKO42" s="188"/>
      <c r="LKP42" s="188"/>
      <c r="LKQ42" s="188"/>
      <c r="LKR42" s="188"/>
      <c r="LKS42" s="188"/>
      <c r="LKT42" s="188"/>
      <c r="LKU42" s="188"/>
      <c r="LKV42" s="188"/>
      <c r="LKW42" s="188"/>
      <c r="LKX42" s="188"/>
      <c r="LKY42" s="188"/>
      <c r="LKZ42" s="188"/>
      <c r="LLA42" s="188"/>
      <c r="LLB42" s="188"/>
      <c r="LLC42" s="188"/>
      <c r="LLD42" s="188"/>
      <c r="LLE42" s="188"/>
      <c r="LLF42" s="188"/>
      <c r="LLG42" s="188"/>
      <c r="LLH42" s="188"/>
      <c r="LLI42" s="188"/>
      <c r="LLJ42" s="188"/>
      <c r="LLK42" s="188"/>
      <c r="LLL42" s="188"/>
      <c r="LLM42" s="188"/>
      <c r="LLN42" s="188"/>
      <c r="LLO42" s="188"/>
      <c r="LLP42" s="188"/>
      <c r="LLQ42" s="188"/>
      <c r="LLR42" s="188"/>
      <c r="LLS42" s="188"/>
      <c r="LLT42" s="188"/>
      <c r="LLU42" s="188"/>
      <c r="LLV42" s="188"/>
      <c r="LLW42" s="188"/>
      <c r="LLX42" s="188"/>
      <c r="LLY42" s="188"/>
      <c r="LLZ42" s="188"/>
      <c r="LMA42" s="188"/>
      <c r="LMB42" s="188"/>
      <c r="LMC42" s="188"/>
      <c r="LMD42" s="188"/>
      <c r="LME42" s="188"/>
      <c r="LMF42" s="188"/>
      <c r="LMG42" s="188"/>
      <c r="LMH42" s="188"/>
      <c r="LMI42" s="188"/>
      <c r="LMJ42" s="188"/>
      <c r="LMK42" s="188"/>
      <c r="LML42" s="188"/>
      <c r="LMM42" s="188"/>
      <c r="LMN42" s="188"/>
      <c r="LMO42" s="188"/>
      <c r="LMP42" s="188"/>
      <c r="LMQ42" s="188"/>
      <c r="LMR42" s="188"/>
      <c r="LMS42" s="188"/>
      <c r="LMT42" s="188"/>
      <c r="LMU42" s="188"/>
      <c r="LMV42" s="188"/>
      <c r="LMW42" s="188"/>
      <c r="LMX42" s="188"/>
      <c r="LMY42" s="188"/>
      <c r="LMZ42" s="188"/>
      <c r="LNA42" s="188"/>
      <c r="LNB42" s="188"/>
      <c r="LNC42" s="188"/>
      <c r="LND42" s="188"/>
      <c r="LNE42" s="188"/>
      <c r="LNF42" s="188"/>
      <c r="LNG42" s="188"/>
      <c r="LNH42" s="188"/>
      <c r="LNI42" s="188"/>
      <c r="LNJ42" s="188"/>
      <c r="LNK42" s="188"/>
      <c r="LNL42" s="188"/>
      <c r="LNM42" s="188"/>
      <c r="LNN42" s="188"/>
      <c r="LNO42" s="188"/>
      <c r="LNP42" s="188"/>
      <c r="LNQ42" s="188"/>
      <c r="LNR42" s="188"/>
      <c r="LNS42" s="188"/>
      <c r="LNT42" s="188"/>
      <c r="LNU42" s="188"/>
      <c r="LNV42" s="188"/>
      <c r="LNW42" s="188"/>
      <c r="LNX42" s="188"/>
      <c r="LNY42" s="188"/>
      <c r="LNZ42" s="188"/>
      <c r="LOA42" s="188"/>
      <c r="LOB42" s="188"/>
      <c r="LOC42" s="188"/>
      <c r="LOD42" s="188"/>
      <c r="LOE42" s="188"/>
      <c r="LOF42" s="188"/>
      <c r="LOG42" s="188"/>
      <c r="LOH42" s="188"/>
      <c r="LOI42" s="188"/>
      <c r="LOJ42" s="188"/>
      <c r="LOK42" s="188"/>
      <c r="LOL42" s="188"/>
      <c r="LOM42" s="188"/>
      <c r="LON42" s="188"/>
      <c r="LOO42" s="188"/>
      <c r="LOP42" s="188"/>
      <c r="LOQ42" s="188"/>
      <c r="LOR42" s="188"/>
      <c r="LOS42" s="188"/>
      <c r="LOT42" s="188"/>
      <c r="LOU42" s="188"/>
      <c r="LOV42" s="188"/>
      <c r="LOW42" s="188"/>
      <c r="LOX42" s="188"/>
      <c r="LOY42" s="188"/>
      <c r="LOZ42" s="188"/>
      <c r="LPA42" s="188"/>
      <c r="LPB42" s="188"/>
      <c r="LPC42" s="188"/>
      <c r="LPD42" s="188"/>
      <c r="LPE42" s="188"/>
      <c r="LPF42" s="188"/>
      <c r="LPG42" s="188"/>
      <c r="LPH42" s="188"/>
      <c r="LPI42" s="188"/>
      <c r="LPJ42" s="188"/>
      <c r="LPK42" s="188"/>
      <c r="LPL42" s="188"/>
      <c r="LPM42" s="188"/>
      <c r="LPN42" s="188"/>
      <c r="LPO42" s="188"/>
      <c r="LPP42" s="188"/>
      <c r="LPQ42" s="188"/>
      <c r="LPR42" s="188"/>
      <c r="LPS42" s="188"/>
      <c r="LPT42" s="188"/>
      <c r="LPU42" s="188"/>
      <c r="LPV42" s="188"/>
      <c r="LPW42" s="188"/>
      <c r="LPX42" s="188"/>
      <c r="LPY42" s="188"/>
      <c r="LPZ42" s="188"/>
      <c r="LQA42" s="188"/>
      <c r="LQB42" s="188"/>
      <c r="LQC42" s="188"/>
      <c r="LQD42" s="188"/>
      <c r="LQE42" s="188"/>
      <c r="LQF42" s="188"/>
      <c r="LQG42" s="188"/>
      <c r="LQH42" s="188"/>
      <c r="LQI42" s="188"/>
      <c r="LQJ42" s="188"/>
      <c r="LQK42" s="188"/>
      <c r="LQL42" s="188"/>
      <c r="LQM42" s="188"/>
      <c r="LQN42" s="188"/>
      <c r="LQO42" s="188"/>
      <c r="LQP42" s="188"/>
      <c r="LQQ42" s="188"/>
      <c r="LQR42" s="188"/>
      <c r="LQS42" s="188"/>
      <c r="LQT42" s="188"/>
      <c r="LQU42" s="188"/>
      <c r="LQV42" s="188"/>
      <c r="LQW42" s="188"/>
      <c r="LQX42" s="188"/>
      <c r="LQY42" s="188"/>
      <c r="LQZ42" s="188"/>
      <c r="LRA42" s="188"/>
      <c r="LRB42" s="188"/>
      <c r="LRC42" s="188"/>
      <c r="LRD42" s="188"/>
      <c r="LRE42" s="188"/>
      <c r="LRF42" s="188"/>
      <c r="LRG42" s="188"/>
      <c r="LRH42" s="188"/>
      <c r="LRI42" s="188"/>
      <c r="LRJ42" s="188"/>
      <c r="LRK42" s="188"/>
      <c r="LRL42" s="188"/>
      <c r="LRM42" s="188"/>
      <c r="LRN42" s="188"/>
      <c r="LRO42" s="188"/>
      <c r="LRP42" s="188"/>
      <c r="LRQ42" s="188"/>
      <c r="LRR42" s="188"/>
      <c r="LRS42" s="188"/>
      <c r="LRT42" s="188"/>
      <c r="LRU42" s="188"/>
      <c r="LRV42" s="188"/>
      <c r="LRW42" s="188"/>
      <c r="LRX42" s="188"/>
      <c r="LRY42" s="188"/>
      <c r="LRZ42" s="188"/>
      <c r="LSA42" s="188"/>
      <c r="LSB42" s="188"/>
      <c r="LSC42" s="188"/>
      <c r="LSD42" s="188"/>
      <c r="LSE42" s="188"/>
      <c r="LSF42" s="188"/>
      <c r="LSG42" s="188"/>
      <c r="LSH42" s="188"/>
      <c r="LSI42" s="188"/>
      <c r="LSJ42" s="188"/>
      <c r="LSK42" s="188"/>
      <c r="LSL42" s="188"/>
      <c r="LSM42" s="188"/>
      <c r="LSN42" s="188"/>
      <c r="LSO42" s="188"/>
      <c r="LSP42" s="188"/>
      <c r="LSQ42" s="188"/>
      <c r="LSR42" s="188"/>
      <c r="LSS42" s="188"/>
      <c r="LST42" s="188"/>
      <c r="LSU42" s="188"/>
      <c r="LSV42" s="188"/>
      <c r="LSW42" s="188"/>
      <c r="LSX42" s="188"/>
      <c r="LSY42" s="188"/>
      <c r="LSZ42" s="188"/>
      <c r="LTA42" s="188"/>
      <c r="LTB42" s="188"/>
      <c r="LTC42" s="188"/>
      <c r="LTD42" s="188"/>
      <c r="LTE42" s="188"/>
      <c r="LTF42" s="188"/>
      <c r="LTG42" s="188"/>
      <c r="LTH42" s="188"/>
      <c r="LTI42" s="188"/>
      <c r="LTJ42" s="188"/>
      <c r="LTK42" s="188"/>
      <c r="LTL42" s="188"/>
      <c r="LTM42" s="188"/>
      <c r="LTN42" s="188"/>
      <c r="LTO42" s="188"/>
      <c r="LTP42" s="188"/>
      <c r="LTQ42" s="188"/>
      <c r="LTR42" s="188"/>
      <c r="LTS42" s="188"/>
      <c r="LTT42" s="188"/>
      <c r="LTU42" s="188"/>
      <c r="LTV42" s="188"/>
      <c r="LTW42" s="188"/>
      <c r="LTX42" s="188"/>
      <c r="LTY42" s="188"/>
      <c r="LTZ42" s="188"/>
      <c r="LUA42" s="188"/>
      <c r="LUB42" s="188"/>
      <c r="LUC42" s="188"/>
      <c r="LUD42" s="188"/>
      <c r="LUE42" s="188"/>
      <c r="LUF42" s="188"/>
      <c r="LUG42" s="188"/>
      <c r="LUH42" s="188"/>
      <c r="LUI42" s="188"/>
      <c r="LUJ42" s="188"/>
      <c r="LUK42" s="188"/>
      <c r="LUL42" s="188"/>
      <c r="LUM42" s="188"/>
      <c r="LUN42" s="188"/>
      <c r="LUO42" s="188"/>
      <c r="LUP42" s="188"/>
      <c r="LUQ42" s="188"/>
      <c r="LUR42" s="188"/>
      <c r="LUS42" s="188"/>
      <c r="LUT42" s="188"/>
      <c r="LUU42" s="188"/>
      <c r="LUV42" s="188"/>
      <c r="LUW42" s="188"/>
      <c r="LUX42" s="188"/>
      <c r="LUY42" s="188"/>
      <c r="LUZ42" s="188"/>
      <c r="LVA42" s="188"/>
      <c r="LVB42" s="188"/>
      <c r="LVC42" s="188"/>
      <c r="LVD42" s="188"/>
      <c r="LVE42" s="188"/>
      <c r="LVF42" s="188"/>
      <c r="LVG42" s="188"/>
      <c r="LVH42" s="188"/>
      <c r="LVI42" s="188"/>
      <c r="LVJ42" s="188"/>
      <c r="LVK42" s="188"/>
      <c r="LVL42" s="188"/>
      <c r="LVM42" s="188"/>
      <c r="LVN42" s="188"/>
      <c r="LVO42" s="188"/>
      <c r="LVP42" s="188"/>
      <c r="LVQ42" s="188"/>
      <c r="LVR42" s="188"/>
      <c r="LVS42" s="188"/>
      <c r="LVT42" s="188"/>
      <c r="LVU42" s="188"/>
      <c r="LVV42" s="188"/>
      <c r="LVW42" s="188"/>
      <c r="LVX42" s="188"/>
      <c r="LVY42" s="188"/>
      <c r="LVZ42" s="188"/>
      <c r="LWA42" s="188"/>
      <c r="LWB42" s="188"/>
      <c r="LWC42" s="188"/>
      <c r="LWD42" s="188"/>
      <c r="LWE42" s="188"/>
      <c r="LWF42" s="188"/>
      <c r="LWG42" s="188"/>
      <c r="LWH42" s="188"/>
      <c r="LWI42" s="188"/>
      <c r="LWJ42" s="188"/>
      <c r="LWK42" s="188"/>
      <c r="LWL42" s="188"/>
      <c r="LWM42" s="188"/>
      <c r="LWN42" s="188"/>
      <c r="LWO42" s="188"/>
      <c r="LWP42" s="188"/>
      <c r="LWQ42" s="188"/>
      <c r="LWR42" s="188"/>
      <c r="LWS42" s="188"/>
      <c r="LWT42" s="188"/>
      <c r="LWU42" s="188"/>
      <c r="LWV42" s="188"/>
      <c r="LWW42" s="188"/>
      <c r="LWX42" s="188"/>
      <c r="LWY42" s="188"/>
      <c r="LWZ42" s="188"/>
      <c r="LXA42" s="188"/>
      <c r="LXB42" s="188"/>
      <c r="LXC42" s="188"/>
      <c r="LXD42" s="188"/>
      <c r="LXE42" s="188"/>
      <c r="LXF42" s="188"/>
      <c r="LXG42" s="188"/>
      <c r="LXH42" s="188"/>
      <c r="LXI42" s="188"/>
      <c r="LXJ42" s="188"/>
      <c r="LXK42" s="188"/>
      <c r="LXL42" s="188"/>
      <c r="LXM42" s="188"/>
      <c r="LXN42" s="188"/>
      <c r="LXO42" s="188"/>
      <c r="LXP42" s="188"/>
      <c r="LXQ42" s="188"/>
      <c r="LXR42" s="188"/>
      <c r="LXS42" s="188"/>
      <c r="LXT42" s="188"/>
      <c r="LXU42" s="188"/>
      <c r="LXV42" s="188"/>
      <c r="LXW42" s="188"/>
      <c r="LXX42" s="188"/>
      <c r="LXY42" s="188"/>
      <c r="LXZ42" s="188"/>
      <c r="LYA42" s="188"/>
      <c r="LYB42" s="188"/>
      <c r="LYC42" s="188"/>
      <c r="LYD42" s="188"/>
      <c r="LYE42" s="188"/>
      <c r="LYF42" s="188"/>
      <c r="LYG42" s="188"/>
      <c r="LYH42" s="188"/>
      <c r="LYI42" s="188"/>
      <c r="LYJ42" s="188"/>
      <c r="LYK42" s="188"/>
      <c r="LYL42" s="188"/>
      <c r="LYM42" s="188"/>
      <c r="LYN42" s="188"/>
      <c r="LYO42" s="188"/>
      <c r="LYP42" s="188"/>
      <c r="LYQ42" s="188"/>
      <c r="LYR42" s="188"/>
      <c r="LYS42" s="188"/>
      <c r="LYT42" s="188"/>
      <c r="LYU42" s="188"/>
      <c r="LYV42" s="188"/>
      <c r="LYW42" s="188"/>
      <c r="LYX42" s="188"/>
      <c r="LYY42" s="188"/>
      <c r="LYZ42" s="188"/>
      <c r="LZA42" s="188"/>
      <c r="LZB42" s="188"/>
      <c r="LZC42" s="188"/>
      <c r="LZD42" s="188"/>
      <c r="LZE42" s="188"/>
      <c r="LZF42" s="188"/>
      <c r="LZG42" s="188"/>
      <c r="LZH42" s="188"/>
      <c r="LZI42" s="188"/>
      <c r="LZJ42" s="188"/>
      <c r="LZK42" s="188"/>
      <c r="LZL42" s="188"/>
      <c r="LZM42" s="188"/>
      <c r="LZN42" s="188"/>
      <c r="LZO42" s="188"/>
      <c r="LZP42" s="188"/>
      <c r="LZQ42" s="188"/>
      <c r="LZR42" s="188"/>
      <c r="LZS42" s="188"/>
      <c r="LZT42" s="188"/>
      <c r="LZU42" s="188"/>
      <c r="LZV42" s="188"/>
      <c r="LZW42" s="188"/>
      <c r="LZX42" s="188"/>
      <c r="LZY42" s="188"/>
      <c r="LZZ42" s="188"/>
      <c r="MAA42" s="188"/>
      <c r="MAB42" s="188"/>
      <c r="MAC42" s="188"/>
      <c r="MAD42" s="188"/>
      <c r="MAE42" s="188"/>
      <c r="MAF42" s="188"/>
      <c r="MAG42" s="188"/>
      <c r="MAH42" s="188"/>
      <c r="MAI42" s="188"/>
      <c r="MAJ42" s="188"/>
      <c r="MAK42" s="188"/>
      <c r="MAL42" s="188"/>
      <c r="MAM42" s="188"/>
      <c r="MAN42" s="188"/>
      <c r="MAO42" s="188"/>
      <c r="MAP42" s="188"/>
      <c r="MAQ42" s="188"/>
      <c r="MAR42" s="188"/>
      <c r="MAS42" s="188"/>
      <c r="MAT42" s="188"/>
      <c r="MAU42" s="188"/>
      <c r="MAV42" s="188"/>
      <c r="MAW42" s="188"/>
      <c r="MAX42" s="188"/>
      <c r="MAY42" s="188"/>
      <c r="MAZ42" s="188"/>
      <c r="MBA42" s="188"/>
      <c r="MBB42" s="188"/>
      <c r="MBC42" s="188"/>
      <c r="MBD42" s="188"/>
      <c r="MBE42" s="188"/>
      <c r="MBF42" s="188"/>
      <c r="MBG42" s="188"/>
      <c r="MBH42" s="188"/>
      <c r="MBI42" s="188"/>
      <c r="MBJ42" s="188"/>
      <c r="MBK42" s="188"/>
      <c r="MBL42" s="188"/>
      <c r="MBM42" s="188"/>
      <c r="MBN42" s="188"/>
      <c r="MBO42" s="188"/>
      <c r="MBP42" s="188"/>
      <c r="MBQ42" s="188"/>
      <c r="MBR42" s="188"/>
      <c r="MBS42" s="188"/>
      <c r="MBT42" s="188"/>
      <c r="MBU42" s="188"/>
      <c r="MBV42" s="188"/>
      <c r="MBW42" s="188"/>
      <c r="MBX42" s="188"/>
      <c r="MBY42" s="188"/>
      <c r="MBZ42" s="188"/>
      <c r="MCA42" s="188"/>
      <c r="MCB42" s="188"/>
      <c r="MCC42" s="188"/>
      <c r="MCD42" s="188"/>
      <c r="MCE42" s="188"/>
      <c r="MCF42" s="188"/>
      <c r="MCG42" s="188"/>
      <c r="MCH42" s="188"/>
      <c r="MCI42" s="188"/>
      <c r="MCJ42" s="188"/>
      <c r="MCK42" s="188"/>
      <c r="MCL42" s="188"/>
      <c r="MCM42" s="188"/>
      <c r="MCN42" s="188"/>
      <c r="MCO42" s="188"/>
      <c r="MCP42" s="188"/>
      <c r="MCQ42" s="188"/>
      <c r="MCR42" s="188"/>
      <c r="MCS42" s="188"/>
      <c r="MCT42" s="188"/>
      <c r="MCU42" s="188"/>
      <c r="MCV42" s="188"/>
      <c r="MCW42" s="188"/>
      <c r="MCX42" s="188"/>
      <c r="MCY42" s="188"/>
      <c r="MCZ42" s="188"/>
      <c r="MDA42" s="188"/>
      <c r="MDB42" s="188"/>
      <c r="MDC42" s="188"/>
      <c r="MDD42" s="188"/>
      <c r="MDE42" s="188"/>
      <c r="MDF42" s="188"/>
      <c r="MDG42" s="188"/>
      <c r="MDH42" s="188"/>
      <c r="MDI42" s="188"/>
      <c r="MDJ42" s="188"/>
      <c r="MDK42" s="188"/>
      <c r="MDL42" s="188"/>
      <c r="MDM42" s="188"/>
      <c r="MDN42" s="188"/>
      <c r="MDO42" s="188"/>
      <c r="MDP42" s="188"/>
      <c r="MDQ42" s="188"/>
      <c r="MDR42" s="188"/>
      <c r="MDS42" s="188"/>
      <c r="MDT42" s="188"/>
      <c r="MDU42" s="188"/>
      <c r="MDV42" s="188"/>
      <c r="MDW42" s="188"/>
      <c r="MDX42" s="188"/>
      <c r="MDY42" s="188"/>
      <c r="MDZ42" s="188"/>
      <c r="MEA42" s="188"/>
      <c r="MEB42" s="188"/>
      <c r="MEC42" s="188"/>
      <c r="MED42" s="188"/>
      <c r="MEE42" s="188"/>
      <c r="MEF42" s="188"/>
      <c r="MEG42" s="188"/>
      <c r="MEH42" s="188"/>
      <c r="MEI42" s="188"/>
      <c r="MEJ42" s="188"/>
      <c r="MEK42" s="188"/>
      <c r="MEL42" s="188"/>
      <c r="MEM42" s="188"/>
      <c r="MEN42" s="188"/>
      <c r="MEO42" s="188"/>
      <c r="MEP42" s="188"/>
      <c r="MEQ42" s="188"/>
      <c r="MER42" s="188"/>
      <c r="MES42" s="188"/>
      <c r="MET42" s="188"/>
      <c r="MEU42" s="188"/>
      <c r="MEV42" s="188"/>
      <c r="MEW42" s="188"/>
      <c r="MEX42" s="188"/>
      <c r="MEY42" s="188"/>
      <c r="MEZ42" s="188"/>
      <c r="MFA42" s="188"/>
      <c r="MFB42" s="188"/>
      <c r="MFC42" s="188"/>
      <c r="MFD42" s="188"/>
      <c r="MFE42" s="188"/>
      <c r="MFF42" s="188"/>
      <c r="MFG42" s="188"/>
      <c r="MFH42" s="188"/>
      <c r="MFI42" s="188"/>
      <c r="MFJ42" s="188"/>
      <c r="MFK42" s="188"/>
      <c r="MFL42" s="188"/>
      <c r="MFM42" s="188"/>
      <c r="MFN42" s="188"/>
      <c r="MFO42" s="188"/>
      <c r="MFP42" s="188"/>
      <c r="MFQ42" s="188"/>
      <c r="MFR42" s="188"/>
      <c r="MFS42" s="188"/>
      <c r="MFT42" s="188"/>
      <c r="MFU42" s="188"/>
      <c r="MFV42" s="188"/>
      <c r="MFW42" s="188"/>
      <c r="MFX42" s="188"/>
      <c r="MFY42" s="188"/>
      <c r="MFZ42" s="188"/>
      <c r="MGA42" s="188"/>
      <c r="MGB42" s="188"/>
      <c r="MGC42" s="188"/>
      <c r="MGD42" s="188"/>
      <c r="MGE42" s="188"/>
      <c r="MGF42" s="188"/>
      <c r="MGG42" s="188"/>
      <c r="MGH42" s="188"/>
      <c r="MGI42" s="188"/>
      <c r="MGJ42" s="188"/>
      <c r="MGK42" s="188"/>
      <c r="MGL42" s="188"/>
      <c r="MGM42" s="188"/>
      <c r="MGN42" s="188"/>
      <c r="MGO42" s="188"/>
      <c r="MGP42" s="188"/>
      <c r="MGQ42" s="188"/>
      <c r="MGR42" s="188"/>
      <c r="MGS42" s="188"/>
      <c r="MGT42" s="188"/>
      <c r="MGU42" s="188"/>
      <c r="MGV42" s="188"/>
      <c r="MGW42" s="188"/>
      <c r="MGX42" s="188"/>
      <c r="MGY42" s="188"/>
      <c r="MGZ42" s="188"/>
      <c r="MHA42" s="188"/>
      <c r="MHB42" s="188"/>
      <c r="MHC42" s="188"/>
      <c r="MHD42" s="188"/>
      <c r="MHE42" s="188"/>
      <c r="MHF42" s="188"/>
      <c r="MHG42" s="188"/>
      <c r="MHH42" s="188"/>
      <c r="MHI42" s="188"/>
      <c r="MHJ42" s="188"/>
      <c r="MHK42" s="188"/>
      <c r="MHL42" s="188"/>
      <c r="MHM42" s="188"/>
      <c r="MHN42" s="188"/>
      <c r="MHO42" s="188"/>
      <c r="MHP42" s="188"/>
      <c r="MHQ42" s="188"/>
      <c r="MHR42" s="188"/>
      <c r="MHS42" s="188"/>
      <c r="MHT42" s="188"/>
      <c r="MHU42" s="188"/>
      <c r="MHV42" s="188"/>
      <c r="MHW42" s="188"/>
      <c r="MHX42" s="188"/>
      <c r="MHY42" s="188"/>
      <c r="MHZ42" s="188"/>
      <c r="MIA42" s="188"/>
      <c r="MIB42" s="188"/>
      <c r="MIC42" s="188"/>
      <c r="MID42" s="188"/>
      <c r="MIE42" s="188"/>
      <c r="MIF42" s="188"/>
      <c r="MIG42" s="188"/>
      <c r="MIH42" s="188"/>
      <c r="MII42" s="188"/>
      <c r="MIJ42" s="188"/>
      <c r="MIK42" s="188"/>
      <c r="MIL42" s="188"/>
      <c r="MIM42" s="188"/>
      <c r="MIN42" s="188"/>
      <c r="MIO42" s="188"/>
      <c r="MIP42" s="188"/>
      <c r="MIQ42" s="188"/>
      <c r="MIR42" s="188"/>
      <c r="MIS42" s="188"/>
      <c r="MIT42" s="188"/>
      <c r="MIU42" s="188"/>
      <c r="MIV42" s="188"/>
      <c r="MIW42" s="188"/>
      <c r="MIX42" s="188"/>
      <c r="MIY42" s="188"/>
      <c r="MIZ42" s="188"/>
      <c r="MJA42" s="188"/>
      <c r="MJB42" s="188"/>
      <c r="MJC42" s="188"/>
      <c r="MJD42" s="188"/>
      <c r="MJE42" s="188"/>
      <c r="MJF42" s="188"/>
      <c r="MJG42" s="188"/>
      <c r="MJH42" s="188"/>
      <c r="MJI42" s="188"/>
      <c r="MJJ42" s="188"/>
      <c r="MJK42" s="188"/>
      <c r="MJL42" s="188"/>
      <c r="MJM42" s="188"/>
      <c r="MJN42" s="188"/>
      <c r="MJO42" s="188"/>
      <c r="MJP42" s="188"/>
      <c r="MJQ42" s="188"/>
      <c r="MJR42" s="188"/>
      <c r="MJS42" s="188"/>
      <c r="MJT42" s="188"/>
      <c r="MJU42" s="188"/>
      <c r="MJV42" s="188"/>
      <c r="MJW42" s="188"/>
      <c r="MJX42" s="188"/>
      <c r="MJY42" s="188"/>
      <c r="MJZ42" s="188"/>
      <c r="MKA42" s="188"/>
      <c r="MKB42" s="188"/>
      <c r="MKC42" s="188"/>
      <c r="MKD42" s="188"/>
      <c r="MKE42" s="188"/>
      <c r="MKF42" s="188"/>
      <c r="MKG42" s="188"/>
      <c r="MKH42" s="188"/>
      <c r="MKI42" s="188"/>
      <c r="MKJ42" s="188"/>
      <c r="MKK42" s="188"/>
      <c r="MKL42" s="188"/>
      <c r="MKM42" s="188"/>
      <c r="MKN42" s="188"/>
      <c r="MKO42" s="188"/>
      <c r="MKP42" s="188"/>
      <c r="MKQ42" s="188"/>
      <c r="MKR42" s="188"/>
      <c r="MKS42" s="188"/>
      <c r="MKT42" s="188"/>
      <c r="MKU42" s="188"/>
      <c r="MKV42" s="188"/>
      <c r="MKW42" s="188"/>
      <c r="MKX42" s="188"/>
      <c r="MKY42" s="188"/>
      <c r="MKZ42" s="188"/>
      <c r="MLA42" s="188"/>
      <c r="MLB42" s="188"/>
      <c r="MLC42" s="188"/>
      <c r="MLD42" s="188"/>
      <c r="MLE42" s="188"/>
      <c r="MLF42" s="188"/>
      <c r="MLG42" s="188"/>
      <c r="MLH42" s="188"/>
      <c r="MLI42" s="188"/>
      <c r="MLJ42" s="188"/>
      <c r="MLK42" s="188"/>
      <c r="MLL42" s="188"/>
      <c r="MLM42" s="188"/>
      <c r="MLN42" s="188"/>
      <c r="MLO42" s="188"/>
      <c r="MLP42" s="188"/>
      <c r="MLQ42" s="188"/>
      <c r="MLR42" s="188"/>
      <c r="MLS42" s="188"/>
      <c r="MLT42" s="188"/>
      <c r="MLU42" s="188"/>
      <c r="MLV42" s="188"/>
      <c r="MLW42" s="188"/>
      <c r="MLX42" s="188"/>
      <c r="MLY42" s="188"/>
      <c r="MLZ42" s="188"/>
      <c r="MMA42" s="188"/>
      <c r="MMB42" s="188"/>
      <c r="MMC42" s="188"/>
      <c r="MMD42" s="188"/>
      <c r="MME42" s="188"/>
      <c r="MMF42" s="188"/>
      <c r="MMG42" s="188"/>
      <c r="MMH42" s="188"/>
      <c r="MMI42" s="188"/>
      <c r="MMJ42" s="188"/>
      <c r="MMK42" s="188"/>
      <c r="MML42" s="188"/>
      <c r="MMM42" s="188"/>
      <c r="MMN42" s="188"/>
      <c r="MMO42" s="188"/>
      <c r="MMP42" s="188"/>
      <c r="MMQ42" s="188"/>
      <c r="MMR42" s="188"/>
      <c r="MMS42" s="188"/>
      <c r="MMT42" s="188"/>
      <c r="MMU42" s="188"/>
      <c r="MMV42" s="188"/>
      <c r="MMW42" s="188"/>
      <c r="MMX42" s="188"/>
      <c r="MMY42" s="188"/>
      <c r="MMZ42" s="188"/>
      <c r="MNA42" s="188"/>
      <c r="MNB42" s="188"/>
      <c r="MNC42" s="188"/>
      <c r="MND42" s="188"/>
      <c r="MNE42" s="188"/>
      <c r="MNF42" s="188"/>
      <c r="MNG42" s="188"/>
      <c r="MNH42" s="188"/>
      <c r="MNI42" s="188"/>
      <c r="MNJ42" s="188"/>
      <c r="MNK42" s="188"/>
      <c r="MNL42" s="188"/>
      <c r="MNM42" s="188"/>
      <c r="MNN42" s="188"/>
      <c r="MNO42" s="188"/>
      <c r="MNP42" s="188"/>
      <c r="MNQ42" s="188"/>
      <c r="MNR42" s="188"/>
      <c r="MNS42" s="188"/>
      <c r="MNT42" s="188"/>
      <c r="MNU42" s="188"/>
      <c r="MNV42" s="188"/>
      <c r="MNW42" s="188"/>
      <c r="MNX42" s="188"/>
      <c r="MNY42" s="188"/>
      <c r="MNZ42" s="188"/>
      <c r="MOA42" s="188"/>
      <c r="MOB42" s="188"/>
      <c r="MOC42" s="188"/>
      <c r="MOD42" s="188"/>
      <c r="MOE42" s="188"/>
      <c r="MOF42" s="188"/>
      <c r="MOG42" s="188"/>
      <c r="MOH42" s="188"/>
      <c r="MOI42" s="188"/>
      <c r="MOJ42" s="188"/>
      <c r="MOK42" s="188"/>
      <c r="MOL42" s="188"/>
      <c r="MOM42" s="188"/>
      <c r="MON42" s="188"/>
      <c r="MOO42" s="188"/>
      <c r="MOP42" s="188"/>
      <c r="MOQ42" s="188"/>
      <c r="MOR42" s="188"/>
      <c r="MOS42" s="188"/>
      <c r="MOT42" s="188"/>
      <c r="MOU42" s="188"/>
      <c r="MOV42" s="188"/>
      <c r="MOW42" s="188"/>
      <c r="MOX42" s="188"/>
      <c r="MOY42" s="188"/>
      <c r="MOZ42" s="188"/>
      <c r="MPA42" s="188"/>
      <c r="MPB42" s="188"/>
      <c r="MPC42" s="188"/>
      <c r="MPD42" s="188"/>
      <c r="MPE42" s="188"/>
      <c r="MPF42" s="188"/>
      <c r="MPG42" s="188"/>
      <c r="MPH42" s="188"/>
      <c r="MPI42" s="188"/>
      <c r="MPJ42" s="188"/>
      <c r="MPK42" s="188"/>
      <c r="MPL42" s="188"/>
      <c r="MPM42" s="188"/>
      <c r="MPN42" s="188"/>
      <c r="MPO42" s="188"/>
      <c r="MPP42" s="188"/>
      <c r="MPQ42" s="188"/>
      <c r="MPR42" s="188"/>
      <c r="MPS42" s="188"/>
      <c r="MPT42" s="188"/>
      <c r="MPU42" s="188"/>
      <c r="MPV42" s="188"/>
      <c r="MPW42" s="188"/>
      <c r="MPX42" s="188"/>
      <c r="MPY42" s="188"/>
      <c r="MPZ42" s="188"/>
      <c r="MQA42" s="188"/>
      <c r="MQB42" s="188"/>
      <c r="MQC42" s="188"/>
      <c r="MQD42" s="188"/>
      <c r="MQE42" s="188"/>
      <c r="MQF42" s="188"/>
      <c r="MQG42" s="188"/>
      <c r="MQH42" s="188"/>
      <c r="MQI42" s="188"/>
      <c r="MQJ42" s="188"/>
      <c r="MQK42" s="188"/>
      <c r="MQL42" s="188"/>
      <c r="MQM42" s="188"/>
      <c r="MQN42" s="188"/>
      <c r="MQO42" s="188"/>
      <c r="MQP42" s="188"/>
      <c r="MQQ42" s="188"/>
      <c r="MQR42" s="188"/>
      <c r="MQS42" s="188"/>
      <c r="MQT42" s="188"/>
      <c r="MQU42" s="188"/>
      <c r="MQV42" s="188"/>
      <c r="MQW42" s="188"/>
      <c r="MQX42" s="188"/>
      <c r="MQY42" s="188"/>
      <c r="MQZ42" s="188"/>
      <c r="MRA42" s="188"/>
      <c r="MRB42" s="188"/>
      <c r="MRC42" s="188"/>
      <c r="MRD42" s="188"/>
      <c r="MRE42" s="188"/>
      <c r="MRF42" s="188"/>
      <c r="MRG42" s="188"/>
      <c r="MRH42" s="188"/>
      <c r="MRI42" s="188"/>
      <c r="MRJ42" s="188"/>
      <c r="MRK42" s="188"/>
      <c r="MRL42" s="188"/>
      <c r="MRM42" s="188"/>
      <c r="MRN42" s="188"/>
      <c r="MRO42" s="188"/>
      <c r="MRP42" s="188"/>
      <c r="MRQ42" s="188"/>
      <c r="MRR42" s="188"/>
      <c r="MRS42" s="188"/>
      <c r="MRT42" s="188"/>
      <c r="MRU42" s="188"/>
      <c r="MRV42" s="188"/>
      <c r="MRW42" s="188"/>
      <c r="MRX42" s="188"/>
      <c r="MRY42" s="188"/>
      <c r="MRZ42" s="188"/>
      <c r="MSA42" s="188"/>
      <c r="MSB42" s="188"/>
      <c r="MSC42" s="188"/>
      <c r="MSD42" s="188"/>
      <c r="MSE42" s="188"/>
      <c r="MSF42" s="188"/>
      <c r="MSG42" s="188"/>
      <c r="MSH42" s="188"/>
      <c r="MSI42" s="188"/>
      <c r="MSJ42" s="188"/>
      <c r="MSK42" s="188"/>
      <c r="MSL42" s="188"/>
      <c r="MSM42" s="188"/>
      <c r="MSN42" s="188"/>
      <c r="MSO42" s="188"/>
      <c r="MSP42" s="188"/>
      <c r="MSQ42" s="188"/>
      <c r="MSR42" s="188"/>
      <c r="MSS42" s="188"/>
      <c r="MST42" s="188"/>
      <c r="MSU42" s="188"/>
      <c r="MSV42" s="188"/>
      <c r="MSW42" s="188"/>
      <c r="MSX42" s="188"/>
      <c r="MSY42" s="188"/>
      <c r="MSZ42" s="188"/>
      <c r="MTA42" s="188"/>
      <c r="MTB42" s="188"/>
      <c r="MTC42" s="188"/>
      <c r="MTD42" s="188"/>
      <c r="MTE42" s="188"/>
      <c r="MTF42" s="188"/>
      <c r="MTG42" s="188"/>
      <c r="MTH42" s="188"/>
      <c r="MTI42" s="188"/>
      <c r="MTJ42" s="188"/>
      <c r="MTK42" s="188"/>
      <c r="MTL42" s="188"/>
      <c r="MTM42" s="188"/>
      <c r="MTN42" s="188"/>
      <c r="MTO42" s="188"/>
      <c r="MTP42" s="188"/>
      <c r="MTQ42" s="188"/>
      <c r="MTR42" s="188"/>
      <c r="MTS42" s="188"/>
      <c r="MTT42" s="188"/>
      <c r="MTU42" s="188"/>
      <c r="MTV42" s="188"/>
      <c r="MTW42" s="188"/>
      <c r="MTX42" s="188"/>
      <c r="MTY42" s="188"/>
      <c r="MTZ42" s="188"/>
      <c r="MUA42" s="188"/>
      <c r="MUB42" s="188"/>
      <c r="MUC42" s="188"/>
      <c r="MUD42" s="188"/>
      <c r="MUE42" s="188"/>
      <c r="MUF42" s="188"/>
      <c r="MUG42" s="188"/>
      <c r="MUH42" s="188"/>
      <c r="MUI42" s="188"/>
      <c r="MUJ42" s="188"/>
      <c r="MUK42" s="188"/>
      <c r="MUL42" s="188"/>
      <c r="MUM42" s="188"/>
      <c r="MUN42" s="188"/>
      <c r="MUO42" s="188"/>
      <c r="MUP42" s="188"/>
      <c r="MUQ42" s="188"/>
      <c r="MUR42" s="188"/>
      <c r="MUS42" s="188"/>
      <c r="MUT42" s="188"/>
      <c r="MUU42" s="188"/>
      <c r="MUV42" s="188"/>
      <c r="MUW42" s="188"/>
      <c r="MUX42" s="188"/>
      <c r="MUY42" s="188"/>
      <c r="MUZ42" s="188"/>
      <c r="MVA42" s="188"/>
      <c r="MVB42" s="188"/>
      <c r="MVC42" s="188"/>
      <c r="MVD42" s="188"/>
      <c r="MVE42" s="188"/>
      <c r="MVF42" s="188"/>
      <c r="MVG42" s="188"/>
      <c r="MVH42" s="188"/>
      <c r="MVI42" s="188"/>
      <c r="MVJ42" s="188"/>
      <c r="MVK42" s="188"/>
      <c r="MVL42" s="188"/>
      <c r="MVM42" s="188"/>
      <c r="MVN42" s="188"/>
      <c r="MVO42" s="188"/>
      <c r="MVP42" s="188"/>
      <c r="MVQ42" s="188"/>
      <c r="MVR42" s="188"/>
      <c r="MVS42" s="188"/>
      <c r="MVT42" s="188"/>
      <c r="MVU42" s="188"/>
      <c r="MVV42" s="188"/>
      <c r="MVW42" s="188"/>
      <c r="MVX42" s="188"/>
      <c r="MVY42" s="188"/>
      <c r="MVZ42" s="188"/>
      <c r="MWA42" s="188"/>
      <c r="MWB42" s="188"/>
      <c r="MWC42" s="188"/>
      <c r="MWD42" s="188"/>
      <c r="MWE42" s="188"/>
      <c r="MWF42" s="188"/>
      <c r="MWG42" s="188"/>
      <c r="MWH42" s="188"/>
      <c r="MWI42" s="188"/>
      <c r="MWJ42" s="188"/>
      <c r="MWK42" s="188"/>
      <c r="MWL42" s="188"/>
      <c r="MWM42" s="188"/>
      <c r="MWN42" s="188"/>
      <c r="MWO42" s="188"/>
      <c r="MWP42" s="188"/>
      <c r="MWQ42" s="188"/>
      <c r="MWR42" s="188"/>
      <c r="MWS42" s="188"/>
      <c r="MWT42" s="188"/>
      <c r="MWU42" s="188"/>
      <c r="MWV42" s="188"/>
      <c r="MWW42" s="188"/>
      <c r="MWX42" s="188"/>
      <c r="MWY42" s="188"/>
      <c r="MWZ42" s="188"/>
      <c r="MXA42" s="188"/>
      <c r="MXB42" s="188"/>
      <c r="MXC42" s="188"/>
      <c r="MXD42" s="188"/>
      <c r="MXE42" s="188"/>
      <c r="MXF42" s="188"/>
      <c r="MXG42" s="188"/>
      <c r="MXH42" s="188"/>
      <c r="MXI42" s="188"/>
      <c r="MXJ42" s="188"/>
      <c r="MXK42" s="188"/>
      <c r="MXL42" s="188"/>
      <c r="MXM42" s="188"/>
      <c r="MXN42" s="188"/>
      <c r="MXO42" s="188"/>
      <c r="MXP42" s="188"/>
      <c r="MXQ42" s="188"/>
      <c r="MXR42" s="188"/>
      <c r="MXS42" s="188"/>
      <c r="MXT42" s="188"/>
      <c r="MXU42" s="188"/>
      <c r="MXV42" s="188"/>
      <c r="MXW42" s="188"/>
      <c r="MXX42" s="188"/>
      <c r="MXY42" s="188"/>
      <c r="MXZ42" s="188"/>
      <c r="MYA42" s="188"/>
      <c r="MYB42" s="188"/>
      <c r="MYC42" s="188"/>
      <c r="MYD42" s="188"/>
      <c r="MYE42" s="188"/>
      <c r="MYF42" s="188"/>
      <c r="MYG42" s="188"/>
      <c r="MYH42" s="188"/>
      <c r="MYI42" s="188"/>
      <c r="MYJ42" s="188"/>
      <c r="MYK42" s="188"/>
      <c r="MYL42" s="188"/>
      <c r="MYM42" s="188"/>
      <c r="MYN42" s="188"/>
      <c r="MYO42" s="188"/>
      <c r="MYP42" s="188"/>
      <c r="MYQ42" s="188"/>
      <c r="MYR42" s="188"/>
      <c r="MYS42" s="188"/>
      <c r="MYT42" s="188"/>
      <c r="MYU42" s="188"/>
      <c r="MYV42" s="188"/>
      <c r="MYW42" s="188"/>
      <c r="MYX42" s="188"/>
      <c r="MYY42" s="188"/>
      <c r="MYZ42" s="188"/>
      <c r="MZA42" s="188"/>
      <c r="MZB42" s="188"/>
      <c r="MZC42" s="188"/>
      <c r="MZD42" s="188"/>
      <c r="MZE42" s="188"/>
      <c r="MZF42" s="188"/>
      <c r="MZG42" s="188"/>
      <c r="MZH42" s="188"/>
      <c r="MZI42" s="188"/>
      <c r="MZJ42" s="188"/>
      <c r="MZK42" s="188"/>
      <c r="MZL42" s="188"/>
      <c r="MZM42" s="188"/>
      <c r="MZN42" s="188"/>
      <c r="MZO42" s="188"/>
      <c r="MZP42" s="188"/>
      <c r="MZQ42" s="188"/>
      <c r="MZR42" s="188"/>
      <c r="MZS42" s="188"/>
      <c r="MZT42" s="188"/>
      <c r="MZU42" s="188"/>
      <c r="MZV42" s="188"/>
      <c r="MZW42" s="188"/>
      <c r="MZX42" s="188"/>
      <c r="MZY42" s="188"/>
      <c r="MZZ42" s="188"/>
      <c r="NAA42" s="188"/>
      <c r="NAB42" s="188"/>
      <c r="NAC42" s="188"/>
      <c r="NAD42" s="188"/>
      <c r="NAE42" s="188"/>
      <c r="NAF42" s="188"/>
      <c r="NAG42" s="188"/>
      <c r="NAH42" s="188"/>
      <c r="NAI42" s="188"/>
      <c r="NAJ42" s="188"/>
      <c r="NAK42" s="188"/>
      <c r="NAL42" s="188"/>
      <c r="NAM42" s="188"/>
      <c r="NAN42" s="188"/>
      <c r="NAO42" s="188"/>
      <c r="NAP42" s="188"/>
      <c r="NAQ42" s="188"/>
      <c r="NAR42" s="188"/>
      <c r="NAS42" s="188"/>
      <c r="NAT42" s="188"/>
      <c r="NAU42" s="188"/>
      <c r="NAV42" s="188"/>
      <c r="NAW42" s="188"/>
      <c r="NAX42" s="188"/>
      <c r="NAY42" s="188"/>
      <c r="NAZ42" s="188"/>
      <c r="NBA42" s="188"/>
      <c r="NBB42" s="188"/>
      <c r="NBC42" s="188"/>
      <c r="NBD42" s="188"/>
      <c r="NBE42" s="188"/>
      <c r="NBF42" s="188"/>
      <c r="NBG42" s="188"/>
      <c r="NBH42" s="188"/>
      <c r="NBI42" s="188"/>
      <c r="NBJ42" s="188"/>
      <c r="NBK42" s="188"/>
      <c r="NBL42" s="188"/>
      <c r="NBM42" s="188"/>
      <c r="NBN42" s="188"/>
      <c r="NBO42" s="188"/>
      <c r="NBP42" s="188"/>
      <c r="NBQ42" s="188"/>
      <c r="NBR42" s="188"/>
      <c r="NBS42" s="188"/>
      <c r="NBT42" s="188"/>
      <c r="NBU42" s="188"/>
      <c r="NBV42" s="188"/>
      <c r="NBW42" s="188"/>
      <c r="NBX42" s="188"/>
      <c r="NBY42" s="188"/>
      <c r="NBZ42" s="188"/>
      <c r="NCA42" s="188"/>
      <c r="NCB42" s="188"/>
      <c r="NCC42" s="188"/>
      <c r="NCD42" s="188"/>
      <c r="NCE42" s="188"/>
      <c r="NCF42" s="188"/>
      <c r="NCG42" s="188"/>
      <c r="NCH42" s="188"/>
      <c r="NCI42" s="188"/>
      <c r="NCJ42" s="188"/>
      <c r="NCK42" s="188"/>
      <c r="NCL42" s="188"/>
      <c r="NCM42" s="188"/>
      <c r="NCN42" s="188"/>
      <c r="NCO42" s="188"/>
      <c r="NCP42" s="188"/>
      <c r="NCQ42" s="188"/>
      <c r="NCR42" s="188"/>
      <c r="NCS42" s="188"/>
      <c r="NCT42" s="188"/>
      <c r="NCU42" s="188"/>
      <c r="NCV42" s="188"/>
      <c r="NCW42" s="188"/>
      <c r="NCX42" s="188"/>
      <c r="NCY42" s="188"/>
      <c r="NCZ42" s="188"/>
      <c r="NDA42" s="188"/>
      <c r="NDB42" s="188"/>
      <c r="NDC42" s="188"/>
      <c r="NDD42" s="188"/>
      <c r="NDE42" s="188"/>
      <c r="NDF42" s="188"/>
      <c r="NDG42" s="188"/>
      <c r="NDH42" s="188"/>
      <c r="NDI42" s="188"/>
      <c r="NDJ42" s="188"/>
      <c r="NDK42" s="188"/>
      <c r="NDL42" s="188"/>
      <c r="NDM42" s="188"/>
      <c r="NDN42" s="188"/>
      <c r="NDO42" s="188"/>
      <c r="NDP42" s="188"/>
      <c r="NDQ42" s="188"/>
      <c r="NDR42" s="188"/>
      <c r="NDS42" s="188"/>
      <c r="NDT42" s="188"/>
      <c r="NDU42" s="188"/>
      <c r="NDV42" s="188"/>
      <c r="NDW42" s="188"/>
      <c r="NDX42" s="188"/>
      <c r="NDY42" s="188"/>
      <c r="NDZ42" s="188"/>
      <c r="NEA42" s="188"/>
      <c r="NEB42" s="188"/>
      <c r="NEC42" s="188"/>
      <c r="NED42" s="188"/>
      <c r="NEE42" s="188"/>
      <c r="NEF42" s="188"/>
      <c r="NEG42" s="188"/>
      <c r="NEH42" s="188"/>
      <c r="NEI42" s="188"/>
      <c r="NEJ42" s="188"/>
      <c r="NEK42" s="188"/>
      <c r="NEL42" s="188"/>
      <c r="NEM42" s="188"/>
      <c r="NEN42" s="188"/>
      <c r="NEO42" s="188"/>
      <c r="NEP42" s="188"/>
      <c r="NEQ42" s="188"/>
      <c r="NER42" s="188"/>
      <c r="NES42" s="188"/>
      <c r="NET42" s="188"/>
      <c r="NEU42" s="188"/>
      <c r="NEV42" s="188"/>
      <c r="NEW42" s="188"/>
      <c r="NEX42" s="188"/>
      <c r="NEY42" s="188"/>
      <c r="NEZ42" s="188"/>
      <c r="NFA42" s="188"/>
      <c r="NFB42" s="188"/>
      <c r="NFC42" s="188"/>
      <c r="NFD42" s="188"/>
      <c r="NFE42" s="188"/>
      <c r="NFF42" s="188"/>
      <c r="NFG42" s="188"/>
      <c r="NFH42" s="188"/>
      <c r="NFI42" s="188"/>
      <c r="NFJ42" s="188"/>
      <c r="NFK42" s="188"/>
      <c r="NFL42" s="188"/>
      <c r="NFM42" s="188"/>
      <c r="NFN42" s="188"/>
      <c r="NFO42" s="188"/>
      <c r="NFP42" s="188"/>
      <c r="NFQ42" s="188"/>
      <c r="NFR42" s="188"/>
      <c r="NFS42" s="188"/>
      <c r="NFT42" s="188"/>
      <c r="NFU42" s="188"/>
      <c r="NFV42" s="188"/>
      <c r="NFW42" s="188"/>
      <c r="NFX42" s="188"/>
      <c r="NFY42" s="188"/>
      <c r="NFZ42" s="188"/>
      <c r="NGA42" s="188"/>
      <c r="NGB42" s="188"/>
      <c r="NGC42" s="188"/>
      <c r="NGD42" s="188"/>
      <c r="NGE42" s="188"/>
      <c r="NGF42" s="188"/>
      <c r="NGG42" s="188"/>
      <c r="NGH42" s="188"/>
      <c r="NGI42" s="188"/>
      <c r="NGJ42" s="188"/>
      <c r="NGK42" s="188"/>
      <c r="NGL42" s="188"/>
      <c r="NGM42" s="188"/>
      <c r="NGN42" s="188"/>
      <c r="NGO42" s="188"/>
      <c r="NGP42" s="188"/>
      <c r="NGQ42" s="188"/>
      <c r="NGR42" s="188"/>
      <c r="NGS42" s="188"/>
      <c r="NGT42" s="188"/>
      <c r="NGU42" s="188"/>
      <c r="NGV42" s="188"/>
      <c r="NGW42" s="188"/>
      <c r="NGX42" s="188"/>
      <c r="NGY42" s="188"/>
      <c r="NGZ42" s="188"/>
      <c r="NHA42" s="188"/>
      <c r="NHB42" s="188"/>
      <c r="NHC42" s="188"/>
      <c r="NHD42" s="188"/>
      <c r="NHE42" s="188"/>
      <c r="NHF42" s="188"/>
      <c r="NHG42" s="188"/>
      <c r="NHH42" s="188"/>
      <c r="NHI42" s="188"/>
      <c r="NHJ42" s="188"/>
      <c r="NHK42" s="188"/>
      <c r="NHL42" s="188"/>
      <c r="NHM42" s="188"/>
      <c r="NHN42" s="188"/>
      <c r="NHO42" s="188"/>
      <c r="NHP42" s="188"/>
      <c r="NHQ42" s="188"/>
      <c r="NHR42" s="188"/>
      <c r="NHS42" s="188"/>
      <c r="NHT42" s="188"/>
      <c r="NHU42" s="188"/>
      <c r="NHV42" s="188"/>
      <c r="NHW42" s="188"/>
      <c r="NHX42" s="188"/>
      <c r="NHY42" s="188"/>
      <c r="NHZ42" s="188"/>
      <c r="NIA42" s="188"/>
      <c r="NIB42" s="188"/>
      <c r="NIC42" s="188"/>
      <c r="NID42" s="188"/>
      <c r="NIE42" s="188"/>
      <c r="NIF42" s="188"/>
      <c r="NIG42" s="188"/>
      <c r="NIH42" s="188"/>
      <c r="NII42" s="188"/>
      <c r="NIJ42" s="188"/>
      <c r="NIK42" s="188"/>
      <c r="NIL42" s="188"/>
      <c r="NIM42" s="188"/>
      <c r="NIN42" s="188"/>
      <c r="NIO42" s="188"/>
      <c r="NIP42" s="188"/>
      <c r="NIQ42" s="188"/>
      <c r="NIR42" s="188"/>
      <c r="NIS42" s="188"/>
      <c r="NIT42" s="188"/>
      <c r="NIU42" s="188"/>
      <c r="NIV42" s="188"/>
      <c r="NIW42" s="188"/>
      <c r="NIX42" s="188"/>
      <c r="NIY42" s="188"/>
      <c r="NIZ42" s="188"/>
      <c r="NJA42" s="188"/>
      <c r="NJB42" s="188"/>
      <c r="NJC42" s="188"/>
      <c r="NJD42" s="188"/>
      <c r="NJE42" s="188"/>
      <c r="NJF42" s="188"/>
      <c r="NJG42" s="188"/>
      <c r="NJH42" s="188"/>
      <c r="NJI42" s="188"/>
      <c r="NJJ42" s="188"/>
      <c r="NJK42" s="188"/>
      <c r="NJL42" s="188"/>
      <c r="NJM42" s="188"/>
      <c r="NJN42" s="188"/>
      <c r="NJO42" s="188"/>
      <c r="NJP42" s="188"/>
      <c r="NJQ42" s="188"/>
      <c r="NJR42" s="188"/>
      <c r="NJS42" s="188"/>
      <c r="NJT42" s="188"/>
      <c r="NJU42" s="188"/>
      <c r="NJV42" s="188"/>
      <c r="NJW42" s="188"/>
      <c r="NJX42" s="188"/>
      <c r="NJY42" s="188"/>
      <c r="NJZ42" s="188"/>
      <c r="NKA42" s="188"/>
      <c r="NKB42" s="188"/>
      <c r="NKC42" s="188"/>
      <c r="NKD42" s="188"/>
      <c r="NKE42" s="188"/>
      <c r="NKF42" s="188"/>
      <c r="NKG42" s="188"/>
      <c r="NKH42" s="188"/>
      <c r="NKI42" s="188"/>
      <c r="NKJ42" s="188"/>
      <c r="NKK42" s="188"/>
      <c r="NKL42" s="188"/>
      <c r="NKM42" s="188"/>
      <c r="NKN42" s="188"/>
      <c r="NKO42" s="188"/>
      <c r="NKP42" s="188"/>
      <c r="NKQ42" s="188"/>
      <c r="NKR42" s="188"/>
      <c r="NKS42" s="188"/>
      <c r="NKT42" s="188"/>
      <c r="NKU42" s="188"/>
      <c r="NKV42" s="188"/>
      <c r="NKW42" s="188"/>
      <c r="NKX42" s="188"/>
      <c r="NKY42" s="188"/>
      <c r="NKZ42" s="188"/>
      <c r="NLA42" s="188"/>
      <c r="NLB42" s="188"/>
      <c r="NLC42" s="188"/>
      <c r="NLD42" s="188"/>
      <c r="NLE42" s="188"/>
      <c r="NLF42" s="188"/>
      <c r="NLG42" s="188"/>
      <c r="NLH42" s="188"/>
      <c r="NLI42" s="188"/>
      <c r="NLJ42" s="188"/>
      <c r="NLK42" s="188"/>
      <c r="NLL42" s="188"/>
      <c r="NLM42" s="188"/>
      <c r="NLN42" s="188"/>
      <c r="NLO42" s="188"/>
      <c r="NLP42" s="188"/>
      <c r="NLQ42" s="188"/>
      <c r="NLR42" s="188"/>
      <c r="NLS42" s="188"/>
      <c r="NLT42" s="188"/>
      <c r="NLU42" s="188"/>
      <c r="NLV42" s="188"/>
      <c r="NLW42" s="188"/>
      <c r="NLX42" s="188"/>
      <c r="NLY42" s="188"/>
      <c r="NLZ42" s="188"/>
      <c r="NMA42" s="188"/>
      <c r="NMB42" s="188"/>
      <c r="NMC42" s="188"/>
      <c r="NMD42" s="188"/>
      <c r="NME42" s="188"/>
      <c r="NMF42" s="188"/>
      <c r="NMG42" s="188"/>
      <c r="NMH42" s="188"/>
      <c r="NMI42" s="188"/>
      <c r="NMJ42" s="188"/>
      <c r="NMK42" s="188"/>
      <c r="NML42" s="188"/>
      <c r="NMM42" s="188"/>
      <c r="NMN42" s="188"/>
      <c r="NMO42" s="188"/>
      <c r="NMP42" s="188"/>
      <c r="NMQ42" s="188"/>
      <c r="NMR42" s="188"/>
      <c r="NMS42" s="188"/>
      <c r="NMT42" s="188"/>
      <c r="NMU42" s="188"/>
      <c r="NMV42" s="188"/>
      <c r="NMW42" s="188"/>
      <c r="NMX42" s="188"/>
      <c r="NMY42" s="188"/>
      <c r="NMZ42" s="188"/>
      <c r="NNA42" s="188"/>
      <c r="NNB42" s="188"/>
      <c r="NNC42" s="188"/>
      <c r="NND42" s="188"/>
      <c r="NNE42" s="188"/>
      <c r="NNF42" s="188"/>
      <c r="NNG42" s="188"/>
      <c r="NNH42" s="188"/>
      <c r="NNI42" s="188"/>
      <c r="NNJ42" s="188"/>
      <c r="NNK42" s="188"/>
      <c r="NNL42" s="188"/>
      <c r="NNM42" s="188"/>
      <c r="NNN42" s="188"/>
      <c r="NNO42" s="188"/>
      <c r="NNP42" s="188"/>
      <c r="NNQ42" s="188"/>
      <c r="NNR42" s="188"/>
      <c r="NNS42" s="188"/>
      <c r="NNT42" s="188"/>
      <c r="NNU42" s="188"/>
      <c r="NNV42" s="188"/>
      <c r="NNW42" s="188"/>
      <c r="NNX42" s="188"/>
      <c r="NNY42" s="188"/>
      <c r="NNZ42" s="188"/>
      <c r="NOA42" s="188"/>
      <c r="NOB42" s="188"/>
      <c r="NOC42" s="188"/>
      <c r="NOD42" s="188"/>
      <c r="NOE42" s="188"/>
      <c r="NOF42" s="188"/>
      <c r="NOG42" s="188"/>
      <c r="NOH42" s="188"/>
      <c r="NOI42" s="188"/>
      <c r="NOJ42" s="188"/>
      <c r="NOK42" s="188"/>
      <c r="NOL42" s="188"/>
      <c r="NOM42" s="188"/>
      <c r="NON42" s="188"/>
      <c r="NOO42" s="188"/>
      <c r="NOP42" s="188"/>
      <c r="NOQ42" s="188"/>
      <c r="NOR42" s="188"/>
      <c r="NOS42" s="188"/>
      <c r="NOT42" s="188"/>
      <c r="NOU42" s="188"/>
      <c r="NOV42" s="188"/>
      <c r="NOW42" s="188"/>
      <c r="NOX42" s="188"/>
      <c r="NOY42" s="188"/>
      <c r="NOZ42" s="188"/>
      <c r="NPA42" s="188"/>
      <c r="NPB42" s="188"/>
      <c r="NPC42" s="188"/>
      <c r="NPD42" s="188"/>
      <c r="NPE42" s="188"/>
      <c r="NPF42" s="188"/>
      <c r="NPG42" s="188"/>
      <c r="NPH42" s="188"/>
      <c r="NPI42" s="188"/>
      <c r="NPJ42" s="188"/>
      <c r="NPK42" s="188"/>
      <c r="NPL42" s="188"/>
      <c r="NPM42" s="188"/>
      <c r="NPN42" s="188"/>
      <c r="NPO42" s="188"/>
      <c r="NPP42" s="188"/>
      <c r="NPQ42" s="188"/>
      <c r="NPR42" s="188"/>
      <c r="NPS42" s="188"/>
      <c r="NPT42" s="188"/>
      <c r="NPU42" s="188"/>
      <c r="NPV42" s="188"/>
      <c r="NPW42" s="188"/>
      <c r="NPX42" s="188"/>
      <c r="NPY42" s="188"/>
      <c r="NPZ42" s="188"/>
      <c r="NQA42" s="188"/>
      <c r="NQB42" s="188"/>
      <c r="NQC42" s="188"/>
      <c r="NQD42" s="188"/>
      <c r="NQE42" s="188"/>
      <c r="NQF42" s="188"/>
      <c r="NQG42" s="188"/>
      <c r="NQH42" s="188"/>
      <c r="NQI42" s="188"/>
      <c r="NQJ42" s="188"/>
      <c r="NQK42" s="188"/>
      <c r="NQL42" s="188"/>
      <c r="NQM42" s="188"/>
      <c r="NQN42" s="188"/>
      <c r="NQO42" s="188"/>
      <c r="NQP42" s="188"/>
      <c r="NQQ42" s="188"/>
      <c r="NQR42" s="188"/>
      <c r="NQS42" s="188"/>
      <c r="NQT42" s="188"/>
      <c r="NQU42" s="188"/>
      <c r="NQV42" s="188"/>
      <c r="NQW42" s="188"/>
      <c r="NQX42" s="188"/>
      <c r="NQY42" s="188"/>
      <c r="NQZ42" s="188"/>
      <c r="NRA42" s="188"/>
      <c r="NRB42" s="188"/>
      <c r="NRC42" s="188"/>
      <c r="NRD42" s="188"/>
      <c r="NRE42" s="188"/>
      <c r="NRF42" s="188"/>
      <c r="NRG42" s="188"/>
      <c r="NRH42" s="188"/>
      <c r="NRI42" s="188"/>
      <c r="NRJ42" s="188"/>
      <c r="NRK42" s="188"/>
      <c r="NRL42" s="188"/>
      <c r="NRM42" s="188"/>
      <c r="NRN42" s="188"/>
      <c r="NRO42" s="188"/>
      <c r="NRP42" s="188"/>
      <c r="NRQ42" s="188"/>
      <c r="NRR42" s="188"/>
      <c r="NRS42" s="188"/>
      <c r="NRT42" s="188"/>
      <c r="NRU42" s="188"/>
      <c r="NRV42" s="188"/>
      <c r="NRW42" s="188"/>
      <c r="NRX42" s="188"/>
      <c r="NRY42" s="188"/>
      <c r="NRZ42" s="188"/>
      <c r="NSA42" s="188"/>
      <c r="NSB42" s="188"/>
      <c r="NSC42" s="188"/>
      <c r="NSD42" s="188"/>
      <c r="NSE42" s="188"/>
      <c r="NSF42" s="188"/>
      <c r="NSG42" s="188"/>
      <c r="NSH42" s="188"/>
      <c r="NSI42" s="188"/>
      <c r="NSJ42" s="188"/>
      <c r="NSK42" s="188"/>
      <c r="NSL42" s="188"/>
      <c r="NSM42" s="188"/>
      <c r="NSN42" s="188"/>
      <c r="NSO42" s="188"/>
      <c r="NSP42" s="188"/>
      <c r="NSQ42" s="188"/>
      <c r="NSR42" s="188"/>
      <c r="NSS42" s="188"/>
      <c r="NST42" s="188"/>
      <c r="NSU42" s="188"/>
      <c r="NSV42" s="188"/>
      <c r="NSW42" s="188"/>
      <c r="NSX42" s="188"/>
      <c r="NSY42" s="188"/>
      <c r="NSZ42" s="188"/>
      <c r="NTA42" s="188"/>
      <c r="NTB42" s="188"/>
      <c r="NTC42" s="188"/>
      <c r="NTD42" s="188"/>
      <c r="NTE42" s="188"/>
      <c r="NTF42" s="188"/>
      <c r="NTG42" s="188"/>
      <c r="NTH42" s="188"/>
      <c r="NTI42" s="188"/>
      <c r="NTJ42" s="188"/>
      <c r="NTK42" s="188"/>
      <c r="NTL42" s="188"/>
      <c r="NTM42" s="188"/>
      <c r="NTN42" s="188"/>
      <c r="NTO42" s="188"/>
      <c r="NTP42" s="188"/>
      <c r="NTQ42" s="188"/>
      <c r="NTR42" s="188"/>
      <c r="NTS42" s="188"/>
      <c r="NTT42" s="188"/>
      <c r="NTU42" s="188"/>
      <c r="NTV42" s="188"/>
      <c r="NTW42" s="188"/>
      <c r="NTX42" s="188"/>
      <c r="NTY42" s="188"/>
      <c r="NTZ42" s="188"/>
      <c r="NUA42" s="188"/>
      <c r="NUB42" s="188"/>
      <c r="NUC42" s="188"/>
      <c r="NUD42" s="188"/>
      <c r="NUE42" s="188"/>
      <c r="NUF42" s="188"/>
      <c r="NUG42" s="188"/>
      <c r="NUH42" s="188"/>
      <c r="NUI42" s="188"/>
      <c r="NUJ42" s="188"/>
      <c r="NUK42" s="188"/>
      <c r="NUL42" s="188"/>
      <c r="NUM42" s="188"/>
      <c r="NUN42" s="188"/>
      <c r="NUO42" s="188"/>
      <c r="NUP42" s="188"/>
      <c r="NUQ42" s="188"/>
      <c r="NUR42" s="188"/>
      <c r="NUS42" s="188"/>
      <c r="NUT42" s="188"/>
      <c r="NUU42" s="188"/>
      <c r="NUV42" s="188"/>
      <c r="NUW42" s="188"/>
      <c r="NUX42" s="188"/>
      <c r="NUY42" s="188"/>
      <c r="NUZ42" s="188"/>
      <c r="NVA42" s="188"/>
      <c r="NVB42" s="188"/>
      <c r="NVC42" s="188"/>
      <c r="NVD42" s="188"/>
      <c r="NVE42" s="188"/>
      <c r="NVF42" s="188"/>
      <c r="NVG42" s="188"/>
      <c r="NVH42" s="188"/>
      <c r="NVI42" s="188"/>
      <c r="NVJ42" s="188"/>
      <c r="NVK42" s="188"/>
      <c r="NVL42" s="188"/>
      <c r="NVM42" s="188"/>
      <c r="NVN42" s="188"/>
      <c r="NVO42" s="188"/>
      <c r="NVP42" s="188"/>
      <c r="NVQ42" s="188"/>
      <c r="NVR42" s="188"/>
      <c r="NVS42" s="188"/>
      <c r="NVT42" s="188"/>
      <c r="NVU42" s="188"/>
      <c r="NVV42" s="188"/>
      <c r="NVW42" s="188"/>
      <c r="NVX42" s="188"/>
      <c r="NVY42" s="188"/>
      <c r="NVZ42" s="188"/>
      <c r="NWA42" s="188"/>
      <c r="NWB42" s="188"/>
      <c r="NWC42" s="188"/>
      <c r="NWD42" s="188"/>
      <c r="NWE42" s="188"/>
      <c r="NWF42" s="188"/>
      <c r="NWG42" s="188"/>
      <c r="NWH42" s="188"/>
      <c r="NWI42" s="188"/>
      <c r="NWJ42" s="188"/>
      <c r="NWK42" s="188"/>
      <c r="NWL42" s="188"/>
      <c r="NWM42" s="188"/>
      <c r="NWN42" s="188"/>
      <c r="NWO42" s="188"/>
      <c r="NWP42" s="188"/>
      <c r="NWQ42" s="188"/>
      <c r="NWR42" s="188"/>
      <c r="NWS42" s="188"/>
      <c r="NWT42" s="188"/>
      <c r="NWU42" s="188"/>
      <c r="NWV42" s="188"/>
      <c r="NWW42" s="188"/>
      <c r="NWX42" s="188"/>
      <c r="NWY42" s="188"/>
      <c r="NWZ42" s="188"/>
      <c r="NXA42" s="188"/>
      <c r="NXB42" s="188"/>
      <c r="NXC42" s="188"/>
      <c r="NXD42" s="188"/>
      <c r="NXE42" s="188"/>
      <c r="NXF42" s="188"/>
      <c r="NXG42" s="188"/>
      <c r="NXH42" s="188"/>
      <c r="NXI42" s="188"/>
      <c r="NXJ42" s="188"/>
      <c r="NXK42" s="188"/>
      <c r="NXL42" s="188"/>
      <c r="NXM42" s="188"/>
      <c r="NXN42" s="188"/>
      <c r="NXO42" s="188"/>
      <c r="NXP42" s="188"/>
      <c r="NXQ42" s="188"/>
      <c r="NXR42" s="188"/>
      <c r="NXS42" s="188"/>
      <c r="NXT42" s="188"/>
      <c r="NXU42" s="188"/>
      <c r="NXV42" s="188"/>
      <c r="NXW42" s="188"/>
      <c r="NXX42" s="188"/>
      <c r="NXY42" s="188"/>
      <c r="NXZ42" s="188"/>
      <c r="NYA42" s="188"/>
      <c r="NYB42" s="188"/>
      <c r="NYC42" s="188"/>
      <c r="NYD42" s="188"/>
      <c r="NYE42" s="188"/>
      <c r="NYF42" s="188"/>
      <c r="NYG42" s="188"/>
      <c r="NYH42" s="188"/>
      <c r="NYI42" s="188"/>
      <c r="NYJ42" s="188"/>
      <c r="NYK42" s="188"/>
      <c r="NYL42" s="188"/>
      <c r="NYM42" s="188"/>
      <c r="NYN42" s="188"/>
      <c r="NYO42" s="188"/>
      <c r="NYP42" s="188"/>
      <c r="NYQ42" s="188"/>
      <c r="NYR42" s="188"/>
      <c r="NYS42" s="188"/>
      <c r="NYT42" s="188"/>
      <c r="NYU42" s="188"/>
      <c r="NYV42" s="188"/>
      <c r="NYW42" s="188"/>
      <c r="NYX42" s="188"/>
      <c r="NYY42" s="188"/>
      <c r="NYZ42" s="188"/>
      <c r="NZA42" s="188"/>
      <c r="NZB42" s="188"/>
      <c r="NZC42" s="188"/>
      <c r="NZD42" s="188"/>
      <c r="NZE42" s="188"/>
      <c r="NZF42" s="188"/>
      <c r="NZG42" s="188"/>
      <c r="NZH42" s="188"/>
      <c r="NZI42" s="188"/>
      <c r="NZJ42" s="188"/>
      <c r="NZK42" s="188"/>
      <c r="NZL42" s="188"/>
      <c r="NZM42" s="188"/>
      <c r="NZN42" s="188"/>
      <c r="NZO42" s="188"/>
      <c r="NZP42" s="188"/>
      <c r="NZQ42" s="188"/>
      <c r="NZR42" s="188"/>
      <c r="NZS42" s="188"/>
      <c r="NZT42" s="188"/>
      <c r="NZU42" s="188"/>
      <c r="NZV42" s="188"/>
      <c r="NZW42" s="188"/>
      <c r="NZX42" s="188"/>
      <c r="NZY42" s="188"/>
      <c r="NZZ42" s="188"/>
      <c r="OAA42" s="188"/>
      <c r="OAB42" s="188"/>
      <c r="OAC42" s="188"/>
      <c r="OAD42" s="188"/>
      <c r="OAE42" s="188"/>
      <c r="OAF42" s="188"/>
      <c r="OAG42" s="188"/>
      <c r="OAH42" s="188"/>
      <c r="OAI42" s="188"/>
      <c r="OAJ42" s="188"/>
      <c r="OAK42" s="188"/>
      <c r="OAL42" s="188"/>
      <c r="OAM42" s="188"/>
      <c r="OAN42" s="188"/>
      <c r="OAO42" s="188"/>
      <c r="OAP42" s="188"/>
      <c r="OAQ42" s="188"/>
      <c r="OAR42" s="188"/>
      <c r="OAS42" s="188"/>
      <c r="OAT42" s="188"/>
      <c r="OAU42" s="188"/>
      <c r="OAV42" s="188"/>
      <c r="OAW42" s="188"/>
      <c r="OAX42" s="188"/>
      <c r="OAY42" s="188"/>
      <c r="OAZ42" s="188"/>
      <c r="OBA42" s="188"/>
      <c r="OBB42" s="188"/>
      <c r="OBC42" s="188"/>
      <c r="OBD42" s="188"/>
      <c r="OBE42" s="188"/>
      <c r="OBF42" s="188"/>
      <c r="OBG42" s="188"/>
      <c r="OBH42" s="188"/>
      <c r="OBI42" s="188"/>
      <c r="OBJ42" s="188"/>
      <c r="OBK42" s="188"/>
      <c r="OBL42" s="188"/>
      <c r="OBM42" s="188"/>
      <c r="OBN42" s="188"/>
      <c r="OBO42" s="188"/>
      <c r="OBP42" s="188"/>
      <c r="OBQ42" s="188"/>
      <c r="OBR42" s="188"/>
      <c r="OBS42" s="188"/>
      <c r="OBT42" s="188"/>
      <c r="OBU42" s="188"/>
      <c r="OBV42" s="188"/>
      <c r="OBW42" s="188"/>
      <c r="OBX42" s="188"/>
      <c r="OBY42" s="188"/>
      <c r="OBZ42" s="188"/>
      <c r="OCA42" s="188"/>
      <c r="OCB42" s="188"/>
      <c r="OCC42" s="188"/>
      <c r="OCD42" s="188"/>
      <c r="OCE42" s="188"/>
      <c r="OCF42" s="188"/>
      <c r="OCG42" s="188"/>
      <c r="OCH42" s="188"/>
      <c r="OCI42" s="188"/>
      <c r="OCJ42" s="188"/>
      <c r="OCK42" s="188"/>
      <c r="OCL42" s="188"/>
      <c r="OCM42" s="188"/>
      <c r="OCN42" s="188"/>
      <c r="OCO42" s="188"/>
      <c r="OCP42" s="188"/>
      <c r="OCQ42" s="188"/>
      <c r="OCR42" s="188"/>
      <c r="OCS42" s="188"/>
      <c r="OCT42" s="188"/>
      <c r="OCU42" s="188"/>
      <c r="OCV42" s="188"/>
      <c r="OCW42" s="188"/>
      <c r="OCX42" s="188"/>
      <c r="OCY42" s="188"/>
      <c r="OCZ42" s="188"/>
      <c r="ODA42" s="188"/>
      <c r="ODB42" s="188"/>
      <c r="ODC42" s="188"/>
      <c r="ODD42" s="188"/>
      <c r="ODE42" s="188"/>
      <c r="ODF42" s="188"/>
      <c r="ODG42" s="188"/>
      <c r="ODH42" s="188"/>
      <c r="ODI42" s="188"/>
      <c r="ODJ42" s="188"/>
      <c r="ODK42" s="188"/>
      <c r="ODL42" s="188"/>
      <c r="ODM42" s="188"/>
      <c r="ODN42" s="188"/>
      <c r="ODO42" s="188"/>
      <c r="ODP42" s="188"/>
      <c r="ODQ42" s="188"/>
      <c r="ODR42" s="188"/>
      <c r="ODS42" s="188"/>
      <c r="ODT42" s="188"/>
      <c r="ODU42" s="188"/>
      <c r="ODV42" s="188"/>
      <c r="ODW42" s="188"/>
      <c r="ODX42" s="188"/>
      <c r="ODY42" s="188"/>
      <c r="ODZ42" s="188"/>
      <c r="OEA42" s="188"/>
      <c r="OEB42" s="188"/>
      <c r="OEC42" s="188"/>
      <c r="OED42" s="188"/>
      <c r="OEE42" s="188"/>
      <c r="OEF42" s="188"/>
      <c r="OEG42" s="188"/>
      <c r="OEH42" s="188"/>
      <c r="OEI42" s="188"/>
      <c r="OEJ42" s="188"/>
      <c r="OEK42" s="188"/>
      <c r="OEL42" s="188"/>
      <c r="OEM42" s="188"/>
      <c r="OEN42" s="188"/>
      <c r="OEO42" s="188"/>
      <c r="OEP42" s="188"/>
      <c r="OEQ42" s="188"/>
      <c r="OER42" s="188"/>
      <c r="OES42" s="188"/>
      <c r="OET42" s="188"/>
      <c r="OEU42" s="188"/>
      <c r="OEV42" s="188"/>
      <c r="OEW42" s="188"/>
      <c r="OEX42" s="188"/>
      <c r="OEY42" s="188"/>
      <c r="OEZ42" s="188"/>
      <c r="OFA42" s="188"/>
      <c r="OFB42" s="188"/>
      <c r="OFC42" s="188"/>
      <c r="OFD42" s="188"/>
      <c r="OFE42" s="188"/>
      <c r="OFF42" s="188"/>
      <c r="OFG42" s="188"/>
      <c r="OFH42" s="188"/>
      <c r="OFI42" s="188"/>
      <c r="OFJ42" s="188"/>
      <c r="OFK42" s="188"/>
      <c r="OFL42" s="188"/>
      <c r="OFM42" s="188"/>
      <c r="OFN42" s="188"/>
      <c r="OFO42" s="188"/>
      <c r="OFP42" s="188"/>
      <c r="OFQ42" s="188"/>
      <c r="OFR42" s="188"/>
      <c r="OFS42" s="188"/>
      <c r="OFT42" s="188"/>
      <c r="OFU42" s="188"/>
      <c r="OFV42" s="188"/>
      <c r="OFW42" s="188"/>
      <c r="OFX42" s="188"/>
      <c r="OFY42" s="188"/>
      <c r="OFZ42" s="188"/>
      <c r="OGA42" s="188"/>
      <c r="OGB42" s="188"/>
      <c r="OGC42" s="188"/>
      <c r="OGD42" s="188"/>
      <c r="OGE42" s="188"/>
      <c r="OGF42" s="188"/>
      <c r="OGG42" s="188"/>
      <c r="OGH42" s="188"/>
      <c r="OGI42" s="188"/>
      <c r="OGJ42" s="188"/>
      <c r="OGK42" s="188"/>
      <c r="OGL42" s="188"/>
      <c r="OGM42" s="188"/>
      <c r="OGN42" s="188"/>
      <c r="OGO42" s="188"/>
      <c r="OGP42" s="188"/>
      <c r="OGQ42" s="188"/>
      <c r="OGR42" s="188"/>
      <c r="OGS42" s="188"/>
      <c r="OGT42" s="188"/>
      <c r="OGU42" s="188"/>
      <c r="OGV42" s="188"/>
      <c r="OGW42" s="188"/>
      <c r="OGX42" s="188"/>
      <c r="OGY42" s="188"/>
      <c r="OGZ42" s="188"/>
      <c r="OHA42" s="188"/>
      <c r="OHB42" s="188"/>
      <c r="OHC42" s="188"/>
      <c r="OHD42" s="188"/>
      <c r="OHE42" s="188"/>
      <c r="OHF42" s="188"/>
      <c r="OHG42" s="188"/>
      <c r="OHH42" s="188"/>
      <c r="OHI42" s="188"/>
      <c r="OHJ42" s="188"/>
      <c r="OHK42" s="188"/>
      <c r="OHL42" s="188"/>
      <c r="OHM42" s="188"/>
      <c r="OHN42" s="188"/>
      <c r="OHO42" s="188"/>
      <c r="OHP42" s="188"/>
      <c r="OHQ42" s="188"/>
      <c r="OHR42" s="188"/>
      <c r="OHS42" s="188"/>
      <c r="OHT42" s="188"/>
      <c r="OHU42" s="188"/>
      <c r="OHV42" s="188"/>
      <c r="OHW42" s="188"/>
      <c r="OHX42" s="188"/>
      <c r="OHY42" s="188"/>
      <c r="OHZ42" s="188"/>
      <c r="OIA42" s="188"/>
      <c r="OIB42" s="188"/>
      <c r="OIC42" s="188"/>
      <c r="OID42" s="188"/>
      <c r="OIE42" s="188"/>
      <c r="OIF42" s="188"/>
      <c r="OIG42" s="188"/>
      <c r="OIH42" s="188"/>
      <c r="OII42" s="188"/>
      <c r="OIJ42" s="188"/>
      <c r="OIK42" s="188"/>
      <c r="OIL42" s="188"/>
      <c r="OIM42" s="188"/>
      <c r="OIN42" s="188"/>
      <c r="OIO42" s="188"/>
      <c r="OIP42" s="188"/>
      <c r="OIQ42" s="188"/>
      <c r="OIR42" s="188"/>
      <c r="OIS42" s="188"/>
      <c r="OIT42" s="188"/>
      <c r="OIU42" s="188"/>
      <c r="OIV42" s="188"/>
      <c r="OIW42" s="188"/>
      <c r="OIX42" s="188"/>
      <c r="OIY42" s="188"/>
      <c r="OIZ42" s="188"/>
      <c r="OJA42" s="188"/>
      <c r="OJB42" s="188"/>
      <c r="OJC42" s="188"/>
      <c r="OJD42" s="188"/>
      <c r="OJE42" s="188"/>
      <c r="OJF42" s="188"/>
      <c r="OJG42" s="188"/>
      <c r="OJH42" s="188"/>
      <c r="OJI42" s="188"/>
      <c r="OJJ42" s="188"/>
      <c r="OJK42" s="188"/>
      <c r="OJL42" s="188"/>
      <c r="OJM42" s="188"/>
      <c r="OJN42" s="188"/>
      <c r="OJO42" s="188"/>
      <c r="OJP42" s="188"/>
      <c r="OJQ42" s="188"/>
      <c r="OJR42" s="188"/>
      <c r="OJS42" s="188"/>
      <c r="OJT42" s="188"/>
      <c r="OJU42" s="188"/>
      <c r="OJV42" s="188"/>
      <c r="OJW42" s="188"/>
      <c r="OJX42" s="188"/>
      <c r="OJY42" s="188"/>
      <c r="OJZ42" s="188"/>
      <c r="OKA42" s="188"/>
      <c r="OKB42" s="188"/>
      <c r="OKC42" s="188"/>
      <c r="OKD42" s="188"/>
      <c r="OKE42" s="188"/>
      <c r="OKF42" s="188"/>
      <c r="OKG42" s="188"/>
      <c r="OKH42" s="188"/>
      <c r="OKI42" s="188"/>
      <c r="OKJ42" s="188"/>
      <c r="OKK42" s="188"/>
      <c r="OKL42" s="188"/>
      <c r="OKM42" s="188"/>
      <c r="OKN42" s="188"/>
      <c r="OKO42" s="188"/>
      <c r="OKP42" s="188"/>
      <c r="OKQ42" s="188"/>
      <c r="OKR42" s="188"/>
      <c r="OKS42" s="188"/>
      <c r="OKT42" s="188"/>
      <c r="OKU42" s="188"/>
      <c r="OKV42" s="188"/>
      <c r="OKW42" s="188"/>
      <c r="OKX42" s="188"/>
      <c r="OKY42" s="188"/>
      <c r="OKZ42" s="188"/>
      <c r="OLA42" s="188"/>
      <c r="OLB42" s="188"/>
      <c r="OLC42" s="188"/>
      <c r="OLD42" s="188"/>
      <c r="OLE42" s="188"/>
      <c r="OLF42" s="188"/>
      <c r="OLG42" s="188"/>
      <c r="OLH42" s="188"/>
      <c r="OLI42" s="188"/>
      <c r="OLJ42" s="188"/>
      <c r="OLK42" s="188"/>
      <c r="OLL42" s="188"/>
      <c r="OLM42" s="188"/>
      <c r="OLN42" s="188"/>
      <c r="OLO42" s="188"/>
      <c r="OLP42" s="188"/>
      <c r="OLQ42" s="188"/>
      <c r="OLR42" s="188"/>
      <c r="OLS42" s="188"/>
      <c r="OLT42" s="188"/>
      <c r="OLU42" s="188"/>
      <c r="OLV42" s="188"/>
      <c r="OLW42" s="188"/>
      <c r="OLX42" s="188"/>
      <c r="OLY42" s="188"/>
      <c r="OLZ42" s="188"/>
      <c r="OMA42" s="188"/>
      <c r="OMB42" s="188"/>
      <c r="OMC42" s="188"/>
      <c r="OMD42" s="188"/>
      <c r="OME42" s="188"/>
      <c r="OMF42" s="188"/>
      <c r="OMG42" s="188"/>
      <c r="OMH42" s="188"/>
      <c r="OMI42" s="188"/>
      <c r="OMJ42" s="188"/>
      <c r="OMK42" s="188"/>
      <c r="OML42" s="188"/>
      <c r="OMM42" s="188"/>
      <c r="OMN42" s="188"/>
      <c r="OMO42" s="188"/>
      <c r="OMP42" s="188"/>
      <c r="OMQ42" s="188"/>
      <c r="OMR42" s="188"/>
      <c r="OMS42" s="188"/>
      <c r="OMT42" s="188"/>
      <c r="OMU42" s="188"/>
      <c r="OMV42" s="188"/>
      <c r="OMW42" s="188"/>
      <c r="OMX42" s="188"/>
      <c r="OMY42" s="188"/>
      <c r="OMZ42" s="188"/>
      <c r="ONA42" s="188"/>
      <c r="ONB42" s="188"/>
      <c r="ONC42" s="188"/>
      <c r="OND42" s="188"/>
      <c r="ONE42" s="188"/>
      <c r="ONF42" s="188"/>
      <c r="ONG42" s="188"/>
      <c r="ONH42" s="188"/>
      <c r="ONI42" s="188"/>
      <c r="ONJ42" s="188"/>
      <c r="ONK42" s="188"/>
      <c r="ONL42" s="188"/>
      <c r="ONM42" s="188"/>
      <c r="ONN42" s="188"/>
      <c r="ONO42" s="188"/>
      <c r="ONP42" s="188"/>
      <c r="ONQ42" s="188"/>
      <c r="ONR42" s="188"/>
      <c r="ONS42" s="188"/>
      <c r="ONT42" s="188"/>
      <c r="ONU42" s="188"/>
      <c r="ONV42" s="188"/>
      <c r="ONW42" s="188"/>
      <c r="ONX42" s="188"/>
      <c r="ONY42" s="188"/>
      <c r="ONZ42" s="188"/>
      <c r="OOA42" s="188"/>
      <c r="OOB42" s="188"/>
      <c r="OOC42" s="188"/>
      <c r="OOD42" s="188"/>
      <c r="OOE42" s="188"/>
      <c r="OOF42" s="188"/>
      <c r="OOG42" s="188"/>
      <c r="OOH42" s="188"/>
      <c r="OOI42" s="188"/>
      <c r="OOJ42" s="188"/>
      <c r="OOK42" s="188"/>
      <c r="OOL42" s="188"/>
      <c r="OOM42" s="188"/>
      <c r="OON42" s="188"/>
      <c r="OOO42" s="188"/>
      <c r="OOP42" s="188"/>
      <c r="OOQ42" s="188"/>
      <c r="OOR42" s="188"/>
      <c r="OOS42" s="188"/>
      <c r="OOT42" s="188"/>
      <c r="OOU42" s="188"/>
      <c r="OOV42" s="188"/>
      <c r="OOW42" s="188"/>
      <c r="OOX42" s="188"/>
      <c r="OOY42" s="188"/>
      <c r="OOZ42" s="188"/>
      <c r="OPA42" s="188"/>
      <c r="OPB42" s="188"/>
      <c r="OPC42" s="188"/>
      <c r="OPD42" s="188"/>
      <c r="OPE42" s="188"/>
      <c r="OPF42" s="188"/>
      <c r="OPG42" s="188"/>
      <c r="OPH42" s="188"/>
      <c r="OPI42" s="188"/>
      <c r="OPJ42" s="188"/>
      <c r="OPK42" s="188"/>
      <c r="OPL42" s="188"/>
      <c r="OPM42" s="188"/>
      <c r="OPN42" s="188"/>
      <c r="OPO42" s="188"/>
      <c r="OPP42" s="188"/>
      <c r="OPQ42" s="188"/>
      <c r="OPR42" s="188"/>
      <c r="OPS42" s="188"/>
      <c r="OPT42" s="188"/>
      <c r="OPU42" s="188"/>
      <c r="OPV42" s="188"/>
      <c r="OPW42" s="188"/>
      <c r="OPX42" s="188"/>
      <c r="OPY42" s="188"/>
      <c r="OPZ42" s="188"/>
      <c r="OQA42" s="188"/>
      <c r="OQB42" s="188"/>
      <c r="OQC42" s="188"/>
      <c r="OQD42" s="188"/>
      <c r="OQE42" s="188"/>
      <c r="OQF42" s="188"/>
      <c r="OQG42" s="188"/>
      <c r="OQH42" s="188"/>
      <c r="OQI42" s="188"/>
      <c r="OQJ42" s="188"/>
      <c r="OQK42" s="188"/>
      <c r="OQL42" s="188"/>
      <c r="OQM42" s="188"/>
      <c r="OQN42" s="188"/>
      <c r="OQO42" s="188"/>
      <c r="OQP42" s="188"/>
      <c r="OQQ42" s="188"/>
      <c r="OQR42" s="188"/>
      <c r="OQS42" s="188"/>
      <c r="OQT42" s="188"/>
      <c r="OQU42" s="188"/>
      <c r="OQV42" s="188"/>
      <c r="OQW42" s="188"/>
      <c r="OQX42" s="188"/>
      <c r="OQY42" s="188"/>
      <c r="OQZ42" s="188"/>
      <c r="ORA42" s="188"/>
      <c r="ORB42" s="188"/>
      <c r="ORC42" s="188"/>
      <c r="ORD42" s="188"/>
      <c r="ORE42" s="188"/>
      <c r="ORF42" s="188"/>
      <c r="ORG42" s="188"/>
      <c r="ORH42" s="188"/>
      <c r="ORI42" s="188"/>
      <c r="ORJ42" s="188"/>
      <c r="ORK42" s="188"/>
      <c r="ORL42" s="188"/>
      <c r="ORM42" s="188"/>
      <c r="ORN42" s="188"/>
      <c r="ORO42" s="188"/>
      <c r="ORP42" s="188"/>
      <c r="ORQ42" s="188"/>
      <c r="ORR42" s="188"/>
      <c r="ORS42" s="188"/>
      <c r="ORT42" s="188"/>
      <c r="ORU42" s="188"/>
      <c r="ORV42" s="188"/>
      <c r="ORW42" s="188"/>
      <c r="ORX42" s="188"/>
      <c r="ORY42" s="188"/>
      <c r="ORZ42" s="188"/>
      <c r="OSA42" s="188"/>
      <c r="OSB42" s="188"/>
      <c r="OSC42" s="188"/>
      <c r="OSD42" s="188"/>
      <c r="OSE42" s="188"/>
      <c r="OSF42" s="188"/>
      <c r="OSG42" s="188"/>
      <c r="OSH42" s="188"/>
      <c r="OSI42" s="188"/>
      <c r="OSJ42" s="188"/>
      <c r="OSK42" s="188"/>
      <c r="OSL42" s="188"/>
      <c r="OSM42" s="188"/>
      <c r="OSN42" s="188"/>
      <c r="OSO42" s="188"/>
      <c r="OSP42" s="188"/>
      <c r="OSQ42" s="188"/>
      <c r="OSR42" s="188"/>
      <c r="OSS42" s="188"/>
      <c r="OST42" s="188"/>
      <c r="OSU42" s="188"/>
      <c r="OSV42" s="188"/>
      <c r="OSW42" s="188"/>
      <c r="OSX42" s="188"/>
      <c r="OSY42" s="188"/>
      <c r="OSZ42" s="188"/>
      <c r="OTA42" s="188"/>
      <c r="OTB42" s="188"/>
      <c r="OTC42" s="188"/>
      <c r="OTD42" s="188"/>
      <c r="OTE42" s="188"/>
      <c r="OTF42" s="188"/>
      <c r="OTG42" s="188"/>
      <c r="OTH42" s="188"/>
      <c r="OTI42" s="188"/>
      <c r="OTJ42" s="188"/>
      <c r="OTK42" s="188"/>
      <c r="OTL42" s="188"/>
      <c r="OTM42" s="188"/>
      <c r="OTN42" s="188"/>
      <c r="OTO42" s="188"/>
      <c r="OTP42" s="188"/>
      <c r="OTQ42" s="188"/>
      <c r="OTR42" s="188"/>
      <c r="OTS42" s="188"/>
      <c r="OTT42" s="188"/>
      <c r="OTU42" s="188"/>
      <c r="OTV42" s="188"/>
      <c r="OTW42" s="188"/>
      <c r="OTX42" s="188"/>
      <c r="OTY42" s="188"/>
      <c r="OTZ42" s="188"/>
      <c r="OUA42" s="188"/>
      <c r="OUB42" s="188"/>
      <c r="OUC42" s="188"/>
      <c r="OUD42" s="188"/>
      <c r="OUE42" s="188"/>
      <c r="OUF42" s="188"/>
      <c r="OUG42" s="188"/>
      <c r="OUH42" s="188"/>
      <c r="OUI42" s="188"/>
      <c r="OUJ42" s="188"/>
      <c r="OUK42" s="188"/>
      <c r="OUL42" s="188"/>
      <c r="OUM42" s="188"/>
      <c r="OUN42" s="188"/>
      <c r="OUO42" s="188"/>
      <c r="OUP42" s="188"/>
      <c r="OUQ42" s="188"/>
      <c r="OUR42" s="188"/>
      <c r="OUS42" s="188"/>
      <c r="OUT42" s="188"/>
      <c r="OUU42" s="188"/>
      <c r="OUV42" s="188"/>
      <c r="OUW42" s="188"/>
      <c r="OUX42" s="188"/>
      <c r="OUY42" s="188"/>
      <c r="OUZ42" s="188"/>
      <c r="OVA42" s="188"/>
      <c r="OVB42" s="188"/>
      <c r="OVC42" s="188"/>
      <c r="OVD42" s="188"/>
      <c r="OVE42" s="188"/>
      <c r="OVF42" s="188"/>
      <c r="OVG42" s="188"/>
      <c r="OVH42" s="188"/>
      <c r="OVI42" s="188"/>
      <c r="OVJ42" s="188"/>
      <c r="OVK42" s="188"/>
      <c r="OVL42" s="188"/>
      <c r="OVM42" s="188"/>
      <c r="OVN42" s="188"/>
      <c r="OVO42" s="188"/>
      <c r="OVP42" s="188"/>
      <c r="OVQ42" s="188"/>
      <c r="OVR42" s="188"/>
      <c r="OVS42" s="188"/>
      <c r="OVT42" s="188"/>
      <c r="OVU42" s="188"/>
      <c r="OVV42" s="188"/>
      <c r="OVW42" s="188"/>
      <c r="OVX42" s="188"/>
      <c r="OVY42" s="188"/>
      <c r="OVZ42" s="188"/>
      <c r="OWA42" s="188"/>
      <c r="OWB42" s="188"/>
      <c r="OWC42" s="188"/>
      <c r="OWD42" s="188"/>
      <c r="OWE42" s="188"/>
      <c r="OWF42" s="188"/>
      <c r="OWG42" s="188"/>
      <c r="OWH42" s="188"/>
      <c r="OWI42" s="188"/>
      <c r="OWJ42" s="188"/>
      <c r="OWK42" s="188"/>
      <c r="OWL42" s="188"/>
      <c r="OWM42" s="188"/>
      <c r="OWN42" s="188"/>
      <c r="OWO42" s="188"/>
      <c r="OWP42" s="188"/>
      <c r="OWQ42" s="188"/>
      <c r="OWR42" s="188"/>
      <c r="OWS42" s="188"/>
      <c r="OWT42" s="188"/>
      <c r="OWU42" s="188"/>
      <c r="OWV42" s="188"/>
      <c r="OWW42" s="188"/>
      <c r="OWX42" s="188"/>
      <c r="OWY42" s="188"/>
      <c r="OWZ42" s="188"/>
      <c r="OXA42" s="188"/>
      <c r="OXB42" s="188"/>
      <c r="OXC42" s="188"/>
      <c r="OXD42" s="188"/>
      <c r="OXE42" s="188"/>
      <c r="OXF42" s="188"/>
      <c r="OXG42" s="188"/>
      <c r="OXH42" s="188"/>
      <c r="OXI42" s="188"/>
      <c r="OXJ42" s="188"/>
      <c r="OXK42" s="188"/>
      <c r="OXL42" s="188"/>
      <c r="OXM42" s="188"/>
      <c r="OXN42" s="188"/>
      <c r="OXO42" s="188"/>
      <c r="OXP42" s="188"/>
      <c r="OXQ42" s="188"/>
      <c r="OXR42" s="188"/>
      <c r="OXS42" s="188"/>
      <c r="OXT42" s="188"/>
      <c r="OXU42" s="188"/>
      <c r="OXV42" s="188"/>
      <c r="OXW42" s="188"/>
      <c r="OXX42" s="188"/>
      <c r="OXY42" s="188"/>
      <c r="OXZ42" s="188"/>
      <c r="OYA42" s="188"/>
      <c r="OYB42" s="188"/>
      <c r="OYC42" s="188"/>
      <c r="OYD42" s="188"/>
      <c r="OYE42" s="188"/>
      <c r="OYF42" s="188"/>
      <c r="OYG42" s="188"/>
      <c r="OYH42" s="188"/>
      <c r="OYI42" s="188"/>
      <c r="OYJ42" s="188"/>
      <c r="OYK42" s="188"/>
      <c r="OYL42" s="188"/>
      <c r="OYM42" s="188"/>
      <c r="OYN42" s="188"/>
      <c r="OYO42" s="188"/>
      <c r="OYP42" s="188"/>
      <c r="OYQ42" s="188"/>
      <c r="OYR42" s="188"/>
      <c r="OYS42" s="188"/>
      <c r="OYT42" s="188"/>
      <c r="OYU42" s="188"/>
      <c r="OYV42" s="188"/>
      <c r="OYW42" s="188"/>
      <c r="OYX42" s="188"/>
      <c r="OYY42" s="188"/>
      <c r="OYZ42" s="188"/>
      <c r="OZA42" s="188"/>
      <c r="OZB42" s="188"/>
      <c r="OZC42" s="188"/>
      <c r="OZD42" s="188"/>
      <c r="OZE42" s="188"/>
      <c r="OZF42" s="188"/>
      <c r="OZG42" s="188"/>
      <c r="OZH42" s="188"/>
      <c r="OZI42" s="188"/>
      <c r="OZJ42" s="188"/>
      <c r="OZK42" s="188"/>
      <c r="OZL42" s="188"/>
      <c r="OZM42" s="188"/>
      <c r="OZN42" s="188"/>
      <c r="OZO42" s="188"/>
      <c r="OZP42" s="188"/>
      <c r="OZQ42" s="188"/>
      <c r="OZR42" s="188"/>
      <c r="OZS42" s="188"/>
      <c r="OZT42" s="188"/>
      <c r="OZU42" s="188"/>
      <c r="OZV42" s="188"/>
      <c r="OZW42" s="188"/>
      <c r="OZX42" s="188"/>
      <c r="OZY42" s="188"/>
      <c r="OZZ42" s="188"/>
      <c r="PAA42" s="188"/>
      <c r="PAB42" s="188"/>
      <c r="PAC42" s="188"/>
      <c r="PAD42" s="188"/>
      <c r="PAE42" s="188"/>
      <c r="PAF42" s="188"/>
      <c r="PAG42" s="188"/>
      <c r="PAH42" s="188"/>
      <c r="PAI42" s="188"/>
      <c r="PAJ42" s="188"/>
      <c r="PAK42" s="188"/>
      <c r="PAL42" s="188"/>
      <c r="PAM42" s="188"/>
      <c r="PAN42" s="188"/>
      <c r="PAO42" s="188"/>
      <c r="PAP42" s="188"/>
      <c r="PAQ42" s="188"/>
      <c r="PAR42" s="188"/>
      <c r="PAS42" s="188"/>
      <c r="PAT42" s="188"/>
      <c r="PAU42" s="188"/>
      <c r="PAV42" s="188"/>
      <c r="PAW42" s="188"/>
      <c r="PAX42" s="188"/>
      <c r="PAY42" s="188"/>
      <c r="PAZ42" s="188"/>
      <c r="PBA42" s="188"/>
      <c r="PBB42" s="188"/>
      <c r="PBC42" s="188"/>
      <c r="PBD42" s="188"/>
      <c r="PBE42" s="188"/>
      <c r="PBF42" s="188"/>
      <c r="PBG42" s="188"/>
      <c r="PBH42" s="188"/>
      <c r="PBI42" s="188"/>
      <c r="PBJ42" s="188"/>
      <c r="PBK42" s="188"/>
      <c r="PBL42" s="188"/>
      <c r="PBM42" s="188"/>
      <c r="PBN42" s="188"/>
      <c r="PBO42" s="188"/>
      <c r="PBP42" s="188"/>
      <c r="PBQ42" s="188"/>
      <c r="PBR42" s="188"/>
      <c r="PBS42" s="188"/>
      <c r="PBT42" s="188"/>
      <c r="PBU42" s="188"/>
      <c r="PBV42" s="188"/>
      <c r="PBW42" s="188"/>
      <c r="PBX42" s="188"/>
      <c r="PBY42" s="188"/>
      <c r="PBZ42" s="188"/>
      <c r="PCA42" s="188"/>
      <c r="PCB42" s="188"/>
      <c r="PCC42" s="188"/>
      <c r="PCD42" s="188"/>
      <c r="PCE42" s="188"/>
      <c r="PCF42" s="188"/>
      <c r="PCG42" s="188"/>
      <c r="PCH42" s="188"/>
      <c r="PCI42" s="188"/>
      <c r="PCJ42" s="188"/>
      <c r="PCK42" s="188"/>
      <c r="PCL42" s="188"/>
      <c r="PCM42" s="188"/>
      <c r="PCN42" s="188"/>
      <c r="PCO42" s="188"/>
      <c r="PCP42" s="188"/>
      <c r="PCQ42" s="188"/>
      <c r="PCR42" s="188"/>
      <c r="PCS42" s="188"/>
      <c r="PCT42" s="188"/>
      <c r="PCU42" s="188"/>
      <c r="PCV42" s="188"/>
      <c r="PCW42" s="188"/>
      <c r="PCX42" s="188"/>
      <c r="PCY42" s="188"/>
      <c r="PCZ42" s="188"/>
      <c r="PDA42" s="188"/>
      <c r="PDB42" s="188"/>
      <c r="PDC42" s="188"/>
      <c r="PDD42" s="188"/>
      <c r="PDE42" s="188"/>
      <c r="PDF42" s="188"/>
      <c r="PDG42" s="188"/>
      <c r="PDH42" s="188"/>
      <c r="PDI42" s="188"/>
      <c r="PDJ42" s="188"/>
      <c r="PDK42" s="188"/>
      <c r="PDL42" s="188"/>
      <c r="PDM42" s="188"/>
      <c r="PDN42" s="188"/>
      <c r="PDO42" s="188"/>
      <c r="PDP42" s="188"/>
      <c r="PDQ42" s="188"/>
      <c r="PDR42" s="188"/>
      <c r="PDS42" s="188"/>
      <c r="PDT42" s="188"/>
      <c r="PDU42" s="188"/>
      <c r="PDV42" s="188"/>
      <c r="PDW42" s="188"/>
      <c r="PDX42" s="188"/>
      <c r="PDY42" s="188"/>
      <c r="PDZ42" s="188"/>
      <c r="PEA42" s="188"/>
      <c r="PEB42" s="188"/>
      <c r="PEC42" s="188"/>
      <c r="PED42" s="188"/>
      <c r="PEE42" s="188"/>
      <c r="PEF42" s="188"/>
      <c r="PEG42" s="188"/>
      <c r="PEH42" s="188"/>
      <c r="PEI42" s="188"/>
      <c r="PEJ42" s="188"/>
      <c r="PEK42" s="188"/>
      <c r="PEL42" s="188"/>
      <c r="PEM42" s="188"/>
      <c r="PEN42" s="188"/>
      <c r="PEO42" s="188"/>
      <c r="PEP42" s="188"/>
      <c r="PEQ42" s="188"/>
      <c r="PER42" s="188"/>
      <c r="PES42" s="188"/>
      <c r="PET42" s="188"/>
      <c r="PEU42" s="188"/>
      <c r="PEV42" s="188"/>
      <c r="PEW42" s="188"/>
      <c r="PEX42" s="188"/>
      <c r="PEY42" s="188"/>
      <c r="PEZ42" s="188"/>
      <c r="PFA42" s="188"/>
      <c r="PFB42" s="188"/>
      <c r="PFC42" s="188"/>
      <c r="PFD42" s="188"/>
      <c r="PFE42" s="188"/>
      <c r="PFF42" s="188"/>
      <c r="PFG42" s="188"/>
      <c r="PFH42" s="188"/>
      <c r="PFI42" s="188"/>
      <c r="PFJ42" s="188"/>
      <c r="PFK42" s="188"/>
      <c r="PFL42" s="188"/>
      <c r="PFM42" s="188"/>
      <c r="PFN42" s="188"/>
      <c r="PFO42" s="188"/>
      <c r="PFP42" s="188"/>
      <c r="PFQ42" s="188"/>
      <c r="PFR42" s="188"/>
      <c r="PFS42" s="188"/>
      <c r="PFT42" s="188"/>
      <c r="PFU42" s="188"/>
      <c r="PFV42" s="188"/>
      <c r="PFW42" s="188"/>
      <c r="PFX42" s="188"/>
      <c r="PFY42" s="188"/>
      <c r="PFZ42" s="188"/>
      <c r="PGA42" s="188"/>
      <c r="PGB42" s="188"/>
      <c r="PGC42" s="188"/>
      <c r="PGD42" s="188"/>
      <c r="PGE42" s="188"/>
      <c r="PGF42" s="188"/>
      <c r="PGG42" s="188"/>
      <c r="PGH42" s="188"/>
      <c r="PGI42" s="188"/>
      <c r="PGJ42" s="188"/>
      <c r="PGK42" s="188"/>
      <c r="PGL42" s="188"/>
      <c r="PGM42" s="188"/>
      <c r="PGN42" s="188"/>
      <c r="PGO42" s="188"/>
      <c r="PGP42" s="188"/>
      <c r="PGQ42" s="188"/>
      <c r="PGR42" s="188"/>
      <c r="PGS42" s="188"/>
      <c r="PGT42" s="188"/>
      <c r="PGU42" s="188"/>
      <c r="PGV42" s="188"/>
      <c r="PGW42" s="188"/>
      <c r="PGX42" s="188"/>
      <c r="PGY42" s="188"/>
      <c r="PGZ42" s="188"/>
      <c r="PHA42" s="188"/>
      <c r="PHB42" s="188"/>
      <c r="PHC42" s="188"/>
      <c r="PHD42" s="188"/>
      <c r="PHE42" s="188"/>
      <c r="PHF42" s="188"/>
      <c r="PHG42" s="188"/>
      <c r="PHH42" s="188"/>
      <c r="PHI42" s="188"/>
      <c r="PHJ42" s="188"/>
      <c r="PHK42" s="188"/>
      <c r="PHL42" s="188"/>
      <c r="PHM42" s="188"/>
      <c r="PHN42" s="188"/>
      <c r="PHO42" s="188"/>
      <c r="PHP42" s="188"/>
      <c r="PHQ42" s="188"/>
      <c r="PHR42" s="188"/>
      <c r="PHS42" s="188"/>
      <c r="PHT42" s="188"/>
      <c r="PHU42" s="188"/>
      <c r="PHV42" s="188"/>
      <c r="PHW42" s="188"/>
      <c r="PHX42" s="188"/>
      <c r="PHY42" s="188"/>
      <c r="PHZ42" s="188"/>
      <c r="PIA42" s="188"/>
      <c r="PIB42" s="188"/>
      <c r="PIC42" s="188"/>
      <c r="PID42" s="188"/>
      <c r="PIE42" s="188"/>
      <c r="PIF42" s="188"/>
      <c r="PIG42" s="188"/>
      <c r="PIH42" s="188"/>
      <c r="PII42" s="188"/>
      <c r="PIJ42" s="188"/>
      <c r="PIK42" s="188"/>
      <c r="PIL42" s="188"/>
      <c r="PIM42" s="188"/>
      <c r="PIN42" s="188"/>
      <c r="PIO42" s="188"/>
      <c r="PIP42" s="188"/>
      <c r="PIQ42" s="188"/>
      <c r="PIR42" s="188"/>
      <c r="PIS42" s="188"/>
      <c r="PIT42" s="188"/>
      <c r="PIU42" s="188"/>
      <c r="PIV42" s="188"/>
      <c r="PIW42" s="188"/>
      <c r="PIX42" s="188"/>
      <c r="PIY42" s="188"/>
      <c r="PIZ42" s="188"/>
      <c r="PJA42" s="188"/>
      <c r="PJB42" s="188"/>
      <c r="PJC42" s="188"/>
      <c r="PJD42" s="188"/>
      <c r="PJE42" s="188"/>
      <c r="PJF42" s="188"/>
      <c r="PJG42" s="188"/>
      <c r="PJH42" s="188"/>
      <c r="PJI42" s="188"/>
      <c r="PJJ42" s="188"/>
      <c r="PJK42" s="188"/>
      <c r="PJL42" s="188"/>
      <c r="PJM42" s="188"/>
      <c r="PJN42" s="188"/>
      <c r="PJO42" s="188"/>
      <c r="PJP42" s="188"/>
      <c r="PJQ42" s="188"/>
      <c r="PJR42" s="188"/>
      <c r="PJS42" s="188"/>
      <c r="PJT42" s="188"/>
      <c r="PJU42" s="188"/>
      <c r="PJV42" s="188"/>
      <c r="PJW42" s="188"/>
      <c r="PJX42" s="188"/>
      <c r="PJY42" s="188"/>
      <c r="PJZ42" s="188"/>
      <c r="PKA42" s="188"/>
      <c r="PKB42" s="188"/>
      <c r="PKC42" s="188"/>
      <c r="PKD42" s="188"/>
      <c r="PKE42" s="188"/>
      <c r="PKF42" s="188"/>
      <c r="PKG42" s="188"/>
      <c r="PKH42" s="188"/>
      <c r="PKI42" s="188"/>
      <c r="PKJ42" s="188"/>
      <c r="PKK42" s="188"/>
      <c r="PKL42" s="188"/>
      <c r="PKM42" s="188"/>
      <c r="PKN42" s="188"/>
      <c r="PKO42" s="188"/>
      <c r="PKP42" s="188"/>
      <c r="PKQ42" s="188"/>
      <c r="PKR42" s="188"/>
      <c r="PKS42" s="188"/>
      <c r="PKT42" s="188"/>
      <c r="PKU42" s="188"/>
      <c r="PKV42" s="188"/>
      <c r="PKW42" s="188"/>
      <c r="PKX42" s="188"/>
      <c r="PKY42" s="188"/>
      <c r="PKZ42" s="188"/>
      <c r="PLA42" s="188"/>
      <c r="PLB42" s="188"/>
      <c r="PLC42" s="188"/>
      <c r="PLD42" s="188"/>
      <c r="PLE42" s="188"/>
      <c r="PLF42" s="188"/>
      <c r="PLG42" s="188"/>
      <c r="PLH42" s="188"/>
      <c r="PLI42" s="188"/>
      <c r="PLJ42" s="188"/>
      <c r="PLK42" s="188"/>
      <c r="PLL42" s="188"/>
      <c r="PLM42" s="188"/>
      <c r="PLN42" s="188"/>
      <c r="PLO42" s="188"/>
      <c r="PLP42" s="188"/>
      <c r="PLQ42" s="188"/>
      <c r="PLR42" s="188"/>
      <c r="PLS42" s="188"/>
      <c r="PLT42" s="188"/>
      <c r="PLU42" s="188"/>
      <c r="PLV42" s="188"/>
      <c r="PLW42" s="188"/>
      <c r="PLX42" s="188"/>
      <c r="PLY42" s="188"/>
      <c r="PLZ42" s="188"/>
      <c r="PMA42" s="188"/>
      <c r="PMB42" s="188"/>
      <c r="PMC42" s="188"/>
      <c r="PMD42" s="188"/>
      <c r="PME42" s="188"/>
      <c r="PMF42" s="188"/>
      <c r="PMG42" s="188"/>
      <c r="PMH42" s="188"/>
      <c r="PMI42" s="188"/>
      <c r="PMJ42" s="188"/>
      <c r="PMK42" s="188"/>
      <c r="PML42" s="188"/>
      <c r="PMM42" s="188"/>
      <c r="PMN42" s="188"/>
      <c r="PMO42" s="188"/>
      <c r="PMP42" s="188"/>
      <c r="PMQ42" s="188"/>
      <c r="PMR42" s="188"/>
      <c r="PMS42" s="188"/>
      <c r="PMT42" s="188"/>
      <c r="PMU42" s="188"/>
      <c r="PMV42" s="188"/>
      <c r="PMW42" s="188"/>
      <c r="PMX42" s="188"/>
      <c r="PMY42" s="188"/>
      <c r="PMZ42" s="188"/>
      <c r="PNA42" s="188"/>
      <c r="PNB42" s="188"/>
      <c r="PNC42" s="188"/>
      <c r="PND42" s="188"/>
      <c r="PNE42" s="188"/>
      <c r="PNF42" s="188"/>
      <c r="PNG42" s="188"/>
      <c r="PNH42" s="188"/>
      <c r="PNI42" s="188"/>
      <c r="PNJ42" s="188"/>
      <c r="PNK42" s="188"/>
      <c r="PNL42" s="188"/>
      <c r="PNM42" s="188"/>
      <c r="PNN42" s="188"/>
      <c r="PNO42" s="188"/>
      <c r="PNP42" s="188"/>
      <c r="PNQ42" s="188"/>
      <c r="PNR42" s="188"/>
      <c r="PNS42" s="188"/>
      <c r="PNT42" s="188"/>
      <c r="PNU42" s="188"/>
      <c r="PNV42" s="188"/>
      <c r="PNW42" s="188"/>
      <c r="PNX42" s="188"/>
      <c r="PNY42" s="188"/>
      <c r="PNZ42" s="188"/>
      <c r="POA42" s="188"/>
      <c r="POB42" s="188"/>
      <c r="POC42" s="188"/>
      <c r="POD42" s="188"/>
      <c r="POE42" s="188"/>
      <c r="POF42" s="188"/>
      <c r="POG42" s="188"/>
      <c r="POH42" s="188"/>
      <c r="POI42" s="188"/>
      <c r="POJ42" s="188"/>
      <c r="POK42" s="188"/>
      <c r="POL42" s="188"/>
      <c r="POM42" s="188"/>
      <c r="PON42" s="188"/>
      <c r="POO42" s="188"/>
      <c r="POP42" s="188"/>
      <c r="POQ42" s="188"/>
      <c r="POR42" s="188"/>
      <c r="POS42" s="188"/>
      <c r="POT42" s="188"/>
      <c r="POU42" s="188"/>
      <c r="POV42" s="188"/>
      <c r="POW42" s="188"/>
      <c r="POX42" s="188"/>
      <c r="POY42" s="188"/>
      <c r="POZ42" s="188"/>
      <c r="PPA42" s="188"/>
      <c r="PPB42" s="188"/>
      <c r="PPC42" s="188"/>
      <c r="PPD42" s="188"/>
      <c r="PPE42" s="188"/>
      <c r="PPF42" s="188"/>
      <c r="PPG42" s="188"/>
      <c r="PPH42" s="188"/>
      <c r="PPI42" s="188"/>
      <c r="PPJ42" s="188"/>
      <c r="PPK42" s="188"/>
      <c r="PPL42" s="188"/>
      <c r="PPM42" s="188"/>
      <c r="PPN42" s="188"/>
      <c r="PPO42" s="188"/>
      <c r="PPP42" s="188"/>
      <c r="PPQ42" s="188"/>
      <c r="PPR42" s="188"/>
      <c r="PPS42" s="188"/>
      <c r="PPT42" s="188"/>
      <c r="PPU42" s="188"/>
      <c r="PPV42" s="188"/>
      <c r="PPW42" s="188"/>
      <c r="PPX42" s="188"/>
      <c r="PPY42" s="188"/>
      <c r="PPZ42" s="188"/>
      <c r="PQA42" s="188"/>
      <c r="PQB42" s="188"/>
      <c r="PQC42" s="188"/>
      <c r="PQD42" s="188"/>
      <c r="PQE42" s="188"/>
      <c r="PQF42" s="188"/>
      <c r="PQG42" s="188"/>
      <c r="PQH42" s="188"/>
      <c r="PQI42" s="188"/>
      <c r="PQJ42" s="188"/>
      <c r="PQK42" s="188"/>
      <c r="PQL42" s="188"/>
      <c r="PQM42" s="188"/>
      <c r="PQN42" s="188"/>
      <c r="PQO42" s="188"/>
      <c r="PQP42" s="188"/>
      <c r="PQQ42" s="188"/>
      <c r="PQR42" s="188"/>
      <c r="PQS42" s="188"/>
      <c r="PQT42" s="188"/>
      <c r="PQU42" s="188"/>
      <c r="PQV42" s="188"/>
      <c r="PQW42" s="188"/>
      <c r="PQX42" s="188"/>
      <c r="PQY42" s="188"/>
      <c r="PQZ42" s="188"/>
      <c r="PRA42" s="188"/>
      <c r="PRB42" s="188"/>
      <c r="PRC42" s="188"/>
      <c r="PRD42" s="188"/>
      <c r="PRE42" s="188"/>
      <c r="PRF42" s="188"/>
      <c r="PRG42" s="188"/>
      <c r="PRH42" s="188"/>
      <c r="PRI42" s="188"/>
      <c r="PRJ42" s="188"/>
      <c r="PRK42" s="188"/>
      <c r="PRL42" s="188"/>
      <c r="PRM42" s="188"/>
      <c r="PRN42" s="188"/>
      <c r="PRO42" s="188"/>
      <c r="PRP42" s="188"/>
      <c r="PRQ42" s="188"/>
      <c r="PRR42" s="188"/>
      <c r="PRS42" s="188"/>
      <c r="PRT42" s="188"/>
      <c r="PRU42" s="188"/>
      <c r="PRV42" s="188"/>
      <c r="PRW42" s="188"/>
      <c r="PRX42" s="188"/>
      <c r="PRY42" s="188"/>
      <c r="PRZ42" s="188"/>
      <c r="PSA42" s="188"/>
      <c r="PSB42" s="188"/>
      <c r="PSC42" s="188"/>
      <c r="PSD42" s="188"/>
      <c r="PSE42" s="188"/>
      <c r="PSF42" s="188"/>
      <c r="PSG42" s="188"/>
      <c r="PSH42" s="188"/>
      <c r="PSI42" s="188"/>
      <c r="PSJ42" s="188"/>
      <c r="PSK42" s="188"/>
      <c r="PSL42" s="188"/>
      <c r="PSM42" s="188"/>
      <c r="PSN42" s="188"/>
      <c r="PSO42" s="188"/>
      <c r="PSP42" s="188"/>
      <c r="PSQ42" s="188"/>
      <c r="PSR42" s="188"/>
      <c r="PSS42" s="188"/>
      <c r="PST42" s="188"/>
      <c r="PSU42" s="188"/>
      <c r="PSV42" s="188"/>
      <c r="PSW42" s="188"/>
      <c r="PSX42" s="188"/>
      <c r="PSY42" s="188"/>
      <c r="PSZ42" s="188"/>
      <c r="PTA42" s="188"/>
      <c r="PTB42" s="188"/>
      <c r="PTC42" s="188"/>
      <c r="PTD42" s="188"/>
      <c r="PTE42" s="188"/>
      <c r="PTF42" s="188"/>
      <c r="PTG42" s="188"/>
      <c r="PTH42" s="188"/>
      <c r="PTI42" s="188"/>
      <c r="PTJ42" s="188"/>
      <c r="PTK42" s="188"/>
      <c r="PTL42" s="188"/>
      <c r="PTM42" s="188"/>
      <c r="PTN42" s="188"/>
      <c r="PTO42" s="188"/>
      <c r="PTP42" s="188"/>
      <c r="PTQ42" s="188"/>
      <c r="PTR42" s="188"/>
      <c r="PTS42" s="188"/>
      <c r="PTT42" s="188"/>
      <c r="PTU42" s="188"/>
      <c r="PTV42" s="188"/>
      <c r="PTW42" s="188"/>
      <c r="PTX42" s="188"/>
      <c r="PTY42" s="188"/>
      <c r="PTZ42" s="188"/>
      <c r="PUA42" s="188"/>
      <c r="PUB42" s="188"/>
      <c r="PUC42" s="188"/>
      <c r="PUD42" s="188"/>
      <c r="PUE42" s="188"/>
      <c r="PUF42" s="188"/>
      <c r="PUG42" s="188"/>
      <c r="PUH42" s="188"/>
      <c r="PUI42" s="188"/>
      <c r="PUJ42" s="188"/>
      <c r="PUK42" s="188"/>
      <c r="PUL42" s="188"/>
      <c r="PUM42" s="188"/>
      <c r="PUN42" s="188"/>
      <c r="PUO42" s="188"/>
      <c r="PUP42" s="188"/>
      <c r="PUQ42" s="188"/>
      <c r="PUR42" s="188"/>
      <c r="PUS42" s="188"/>
      <c r="PUT42" s="188"/>
      <c r="PUU42" s="188"/>
      <c r="PUV42" s="188"/>
      <c r="PUW42" s="188"/>
      <c r="PUX42" s="188"/>
      <c r="PUY42" s="188"/>
      <c r="PUZ42" s="188"/>
      <c r="PVA42" s="188"/>
      <c r="PVB42" s="188"/>
      <c r="PVC42" s="188"/>
      <c r="PVD42" s="188"/>
      <c r="PVE42" s="188"/>
      <c r="PVF42" s="188"/>
      <c r="PVG42" s="188"/>
      <c r="PVH42" s="188"/>
      <c r="PVI42" s="188"/>
      <c r="PVJ42" s="188"/>
      <c r="PVK42" s="188"/>
      <c r="PVL42" s="188"/>
      <c r="PVM42" s="188"/>
      <c r="PVN42" s="188"/>
      <c r="PVO42" s="188"/>
      <c r="PVP42" s="188"/>
      <c r="PVQ42" s="188"/>
      <c r="PVR42" s="188"/>
      <c r="PVS42" s="188"/>
      <c r="PVT42" s="188"/>
      <c r="PVU42" s="188"/>
      <c r="PVV42" s="188"/>
      <c r="PVW42" s="188"/>
      <c r="PVX42" s="188"/>
      <c r="PVY42" s="188"/>
      <c r="PVZ42" s="188"/>
      <c r="PWA42" s="188"/>
      <c r="PWB42" s="188"/>
      <c r="PWC42" s="188"/>
      <c r="PWD42" s="188"/>
      <c r="PWE42" s="188"/>
      <c r="PWF42" s="188"/>
      <c r="PWG42" s="188"/>
      <c r="PWH42" s="188"/>
      <c r="PWI42" s="188"/>
      <c r="PWJ42" s="188"/>
      <c r="PWK42" s="188"/>
      <c r="PWL42" s="188"/>
      <c r="PWM42" s="188"/>
      <c r="PWN42" s="188"/>
      <c r="PWO42" s="188"/>
      <c r="PWP42" s="188"/>
      <c r="PWQ42" s="188"/>
      <c r="PWR42" s="188"/>
      <c r="PWS42" s="188"/>
      <c r="PWT42" s="188"/>
      <c r="PWU42" s="188"/>
      <c r="PWV42" s="188"/>
      <c r="PWW42" s="188"/>
      <c r="PWX42" s="188"/>
      <c r="PWY42" s="188"/>
      <c r="PWZ42" s="188"/>
      <c r="PXA42" s="188"/>
      <c r="PXB42" s="188"/>
      <c r="PXC42" s="188"/>
      <c r="PXD42" s="188"/>
      <c r="PXE42" s="188"/>
      <c r="PXF42" s="188"/>
      <c r="PXG42" s="188"/>
      <c r="PXH42" s="188"/>
      <c r="PXI42" s="188"/>
      <c r="PXJ42" s="188"/>
      <c r="PXK42" s="188"/>
      <c r="PXL42" s="188"/>
      <c r="PXM42" s="188"/>
      <c r="PXN42" s="188"/>
      <c r="PXO42" s="188"/>
      <c r="PXP42" s="188"/>
      <c r="PXQ42" s="188"/>
      <c r="PXR42" s="188"/>
      <c r="PXS42" s="188"/>
      <c r="PXT42" s="188"/>
      <c r="PXU42" s="188"/>
      <c r="PXV42" s="188"/>
      <c r="PXW42" s="188"/>
      <c r="PXX42" s="188"/>
      <c r="PXY42" s="188"/>
      <c r="PXZ42" s="188"/>
      <c r="PYA42" s="188"/>
      <c r="PYB42" s="188"/>
      <c r="PYC42" s="188"/>
      <c r="PYD42" s="188"/>
      <c r="PYE42" s="188"/>
      <c r="PYF42" s="188"/>
      <c r="PYG42" s="188"/>
      <c r="PYH42" s="188"/>
      <c r="PYI42" s="188"/>
      <c r="PYJ42" s="188"/>
      <c r="PYK42" s="188"/>
      <c r="PYL42" s="188"/>
      <c r="PYM42" s="188"/>
      <c r="PYN42" s="188"/>
      <c r="PYO42" s="188"/>
      <c r="PYP42" s="188"/>
      <c r="PYQ42" s="188"/>
      <c r="PYR42" s="188"/>
      <c r="PYS42" s="188"/>
      <c r="PYT42" s="188"/>
      <c r="PYU42" s="188"/>
      <c r="PYV42" s="188"/>
      <c r="PYW42" s="188"/>
      <c r="PYX42" s="188"/>
      <c r="PYY42" s="188"/>
      <c r="PYZ42" s="188"/>
      <c r="PZA42" s="188"/>
      <c r="PZB42" s="188"/>
      <c r="PZC42" s="188"/>
      <c r="PZD42" s="188"/>
      <c r="PZE42" s="188"/>
      <c r="PZF42" s="188"/>
      <c r="PZG42" s="188"/>
      <c r="PZH42" s="188"/>
      <c r="PZI42" s="188"/>
      <c r="PZJ42" s="188"/>
      <c r="PZK42" s="188"/>
      <c r="PZL42" s="188"/>
      <c r="PZM42" s="188"/>
      <c r="PZN42" s="188"/>
      <c r="PZO42" s="188"/>
      <c r="PZP42" s="188"/>
      <c r="PZQ42" s="188"/>
      <c r="PZR42" s="188"/>
      <c r="PZS42" s="188"/>
      <c r="PZT42" s="188"/>
      <c r="PZU42" s="188"/>
      <c r="PZV42" s="188"/>
      <c r="PZW42" s="188"/>
      <c r="PZX42" s="188"/>
      <c r="PZY42" s="188"/>
      <c r="PZZ42" s="188"/>
      <c r="QAA42" s="188"/>
      <c r="QAB42" s="188"/>
      <c r="QAC42" s="188"/>
      <c r="QAD42" s="188"/>
      <c r="QAE42" s="188"/>
      <c r="QAF42" s="188"/>
      <c r="QAG42" s="188"/>
      <c r="QAH42" s="188"/>
      <c r="QAI42" s="188"/>
      <c r="QAJ42" s="188"/>
      <c r="QAK42" s="188"/>
      <c r="QAL42" s="188"/>
      <c r="QAM42" s="188"/>
      <c r="QAN42" s="188"/>
      <c r="QAO42" s="188"/>
      <c r="QAP42" s="188"/>
      <c r="QAQ42" s="188"/>
      <c r="QAR42" s="188"/>
      <c r="QAS42" s="188"/>
      <c r="QAT42" s="188"/>
      <c r="QAU42" s="188"/>
      <c r="QAV42" s="188"/>
      <c r="QAW42" s="188"/>
      <c r="QAX42" s="188"/>
      <c r="QAY42" s="188"/>
      <c r="QAZ42" s="188"/>
      <c r="QBA42" s="188"/>
      <c r="QBB42" s="188"/>
      <c r="QBC42" s="188"/>
      <c r="QBD42" s="188"/>
      <c r="QBE42" s="188"/>
      <c r="QBF42" s="188"/>
      <c r="QBG42" s="188"/>
      <c r="QBH42" s="188"/>
      <c r="QBI42" s="188"/>
      <c r="QBJ42" s="188"/>
      <c r="QBK42" s="188"/>
      <c r="QBL42" s="188"/>
      <c r="QBM42" s="188"/>
      <c r="QBN42" s="188"/>
      <c r="QBO42" s="188"/>
      <c r="QBP42" s="188"/>
      <c r="QBQ42" s="188"/>
      <c r="QBR42" s="188"/>
      <c r="QBS42" s="188"/>
      <c r="QBT42" s="188"/>
      <c r="QBU42" s="188"/>
      <c r="QBV42" s="188"/>
      <c r="QBW42" s="188"/>
      <c r="QBX42" s="188"/>
      <c r="QBY42" s="188"/>
      <c r="QBZ42" s="188"/>
      <c r="QCA42" s="188"/>
      <c r="QCB42" s="188"/>
      <c r="QCC42" s="188"/>
      <c r="QCD42" s="188"/>
      <c r="QCE42" s="188"/>
      <c r="QCF42" s="188"/>
      <c r="QCG42" s="188"/>
      <c r="QCH42" s="188"/>
      <c r="QCI42" s="188"/>
      <c r="QCJ42" s="188"/>
      <c r="QCK42" s="188"/>
      <c r="QCL42" s="188"/>
      <c r="QCM42" s="188"/>
      <c r="QCN42" s="188"/>
      <c r="QCO42" s="188"/>
      <c r="QCP42" s="188"/>
      <c r="QCQ42" s="188"/>
      <c r="QCR42" s="188"/>
      <c r="QCS42" s="188"/>
      <c r="QCT42" s="188"/>
      <c r="QCU42" s="188"/>
      <c r="QCV42" s="188"/>
      <c r="QCW42" s="188"/>
      <c r="QCX42" s="188"/>
      <c r="QCY42" s="188"/>
      <c r="QCZ42" s="188"/>
      <c r="QDA42" s="188"/>
      <c r="QDB42" s="188"/>
      <c r="QDC42" s="188"/>
      <c r="QDD42" s="188"/>
      <c r="QDE42" s="188"/>
      <c r="QDF42" s="188"/>
      <c r="QDG42" s="188"/>
      <c r="QDH42" s="188"/>
      <c r="QDI42" s="188"/>
      <c r="QDJ42" s="188"/>
      <c r="QDK42" s="188"/>
      <c r="QDL42" s="188"/>
      <c r="QDM42" s="188"/>
      <c r="QDN42" s="188"/>
      <c r="QDO42" s="188"/>
      <c r="QDP42" s="188"/>
      <c r="QDQ42" s="188"/>
      <c r="QDR42" s="188"/>
      <c r="QDS42" s="188"/>
      <c r="QDT42" s="188"/>
      <c r="QDU42" s="188"/>
      <c r="QDV42" s="188"/>
      <c r="QDW42" s="188"/>
      <c r="QDX42" s="188"/>
      <c r="QDY42" s="188"/>
      <c r="QDZ42" s="188"/>
      <c r="QEA42" s="188"/>
      <c r="QEB42" s="188"/>
      <c r="QEC42" s="188"/>
      <c r="QED42" s="188"/>
      <c r="QEE42" s="188"/>
      <c r="QEF42" s="188"/>
      <c r="QEG42" s="188"/>
      <c r="QEH42" s="188"/>
      <c r="QEI42" s="188"/>
      <c r="QEJ42" s="188"/>
      <c r="QEK42" s="188"/>
      <c r="QEL42" s="188"/>
      <c r="QEM42" s="188"/>
      <c r="QEN42" s="188"/>
      <c r="QEO42" s="188"/>
      <c r="QEP42" s="188"/>
      <c r="QEQ42" s="188"/>
      <c r="QER42" s="188"/>
      <c r="QES42" s="188"/>
      <c r="QET42" s="188"/>
      <c r="QEU42" s="188"/>
      <c r="QEV42" s="188"/>
      <c r="QEW42" s="188"/>
      <c r="QEX42" s="188"/>
      <c r="QEY42" s="188"/>
      <c r="QEZ42" s="188"/>
      <c r="QFA42" s="188"/>
      <c r="QFB42" s="188"/>
      <c r="QFC42" s="188"/>
      <c r="QFD42" s="188"/>
      <c r="QFE42" s="188"/>
      <c r="QFF42" s="188"/>
      <c r="QFG42" s="188"/>
      <c r="QFH42" s="188"/>
      <c r="QFI42" s="188"/>
      <c r="QFJ42" s="188"/>
      <c r="QFK42" s="188"/>
      <c r="QFL42" s="188"/>
      <c r="QFM42" s="188"/>
      <c r="QFN42" s="188"/>
      <c r="QFO42" s="188"/>
      <c r="QFP42" s="188"/>
      <c r="QFQ42" s="188"/>
      <c r="QFR42" s="188"/>
      <c r="QFS42" s="188"/>
      <c r="QFT42" s="188"/>
      <c r="QFU42" s="188"/>
      <c r="QFV42" s="188"/>
      <c r="QFW42" s="188"/>
      <c r="QFX42" s="188"/>
      <c r="QFY42" s="188"/>
      <c r="QFZ42" s="188"/>
      <c r="QGA42" s="188"/>
      <c r="QGB42" s="188"/>
      <c r="QGC42" s="188"/>
      <c r="QGD42" s="188"/>
      <c r="QGE42" s="188"/>
      <c r="QGF42" s="188"/>
      <c r="QGG42" s="188"/>
      <c r="QGH42" s="188"/>
      <c r="QGI42" s="188"/>
      <c r="QGJ42" s="188"/>
      <c r="QGK42" s="188"/>
      <c r="QGL42" s="188"/>
      <c r="QGM42" s="188"/>
      <c r="QGN42" s="188"/>
      <c r="QGO42" s="188"/>
      <c r="QGP42" s="188"/>
      <c r="QGQ42" s="188"/>
      <c r="QGR42" s="188"/>
      <c r="QGS42" s="188"/>
      <c r="QGT42" s="188"/>
      <c r="QGU42" s="188"/>
      <c r="QGV42" s="188"/>
      <c r="QGW42" s="188"/>
      <c r="QGX42" s="188"/>
      <c r="QGY42" s="188"/>
      <c r="QGZ42" s="188"/>
      <c r="QHA42" s="188"/>
      <c r="QHB42" s="188"/>
      <c r="QHC42" s="188"/>
      <c r="QHD42" s="188"/>
      <c r="QHE42" s="188"/>
      <c r="QHF42" s="188"/>
      <c r="QHG42" s="188"/>
      <c r="QHH42" s="188"/>
      <c r="QHI42" s="188"/>
      <c r="QHJ42" s="188"/>
      <c r="QHK42" s="188"/>
      <c r="QHL42" s="188"/>
      <c r="QHM42" s="188"/>
      <c r="QHN42" s="188"/>
      <c r="QHO42" s="188"/>
      <c r="QHP42" s="188"/>
      <c r="QHQ42" s="188"/>
      <c r="QHR42" s="188"/>
      <c r="QHS42" s="188"/>
      <c r="QHT42" s="188"/>
      <c r="QHU42" s="188"/>
      <c r="QHV42" s="188"/>
      <c r="QHW42" s="188"/>
      <c r="QHX42" s="188"/>
      <c r="QHY42" s="188"/>
      <c r="QHZ42" s="188"/>
      <c r="QIA42" s="188"/>
      <c r="QIB42" s="188"/>
      <c r="QIC42" s="188"/>
      <c r="QID42" s="188"/>
      <c r="QIE42" s="188"/>
      <c r="QIF42" s="188"/>
      <c r="QIG42" s="188"/>
      <c r="QIH42" s="188"/>
      <c r="QII42" s="188"/>
      <c r="QIJ42" s="188"/>
      <c r="QIK42" s="188"/>
      <c r="QIL42" s="188"/>
      <c r="QIM42" s="188"/>
      <c r="QIN42" s="188"/>
      <c r="QIO42" s="188"/>
      <c r="QIP42" s="188"/>
      <c r="QIQ42" s="188"/>
      <c r="QIR42" s="188"/>
      <c r="QIS42" s="188"/>
      <c r="QIT42" s="188"/>
      <c r="QIU42" s="188"/>
      <c r="QIV42" s="188"/>
      <c r="QIW42" s="188"/>
      <c r="QIX42" s="188"/>
      <c r="QIY42" s="188"/>
      <c r="QIZ42" s="188"/>
      <c r="QJA42" s="188"/>
      <c r="QJB42" s="188"/>
      <c r="QJC42" s="188"/>
      <c r="QJD42" s="188"/>
      <c r="QJE42" s="188"/>
      <c r="QJF42" s="188"/>
      <c r="QJG42" s="188"/>
      <c r="QJH42" s="188"/>
      <c r="QJI42" s="188"/>
      <c r="QJJ42" s="188"/>
      <c r="QJK42" s="188"/>
      <c r="QJL42" s="188"/>
      <c r="QJM42" s="188"/>
      <c r="QJN42" s="188"/>
      <c r="QJO42" s="188"/>
      <c r="QJP42" s="188"/>
      <c r="QJQ42" s="188"/>
      <c r="QJR42" s="188"/>
      <c r="QJS42" s="188"/>
      <c r="QJT42" s="188"/>
      <c r="QJU42" s="188"/>
      <c r="QJV42" s="188"/>
      <c r="QJW42" s="188"/>
      <c r="QJX42" s="188"/>
      <c r="QJY42" s="188"/>
      <c r="QJZ42" s="188"/>
      <c r="QKA42" s="188"/>
      <c r="QKB42" s="188"/>
      <c r="QKC42" s="188"/>
      <c r="QKD42" s="188"/>
      <c r="QKE42" s="188"/>
      <c r="QKF42" s="188"/>
      <c r="QKG42" s="188"/>
      <c r="QKH42" s="188"/>
      <c r="QKI42" s="188"/>
      <c r="QKJ42" s="188"/>
      <c r="QKK42" s="188"/>
      <c r="QKL42" s="188"/>
      <c r="QKM42" s="188"/>
      <c r="QKN42" s="188"/>
      <c r="QKO42" s="188"/>
      <c r="QKP42" s="188"/>
      <c r="QKQ42" s="188"/>
      <c r="QKR42" s="188"/>
      <c r="QKS42" s="188"/>
      <c r="QKT42" s="188"/>
      <c r="QKU42" s="188"/>
      <c r="QKV42" s="188"/>
      <c r="QKW42" s="188"/>
      <c r="QKX42" s="188"/>
      <c r="QKY42" s="188"/>
      <c r="QKZ42" s="188"/>
      <c r="QLA42" s="188"/>
      <c r="QLB42" s="188"/>
      <c r="QLC42" s="188"/>
      <c r="QLD42" s="188"/>
      <c r="QLE42" s="188"/>
      <c r="QLF42" s="188"/>
      <c r="QLG42" s="188"/>
      <c r="QLH42" s="188"/>
      <c r="QLI42" s="188"/>
      <c r="QLJ42" s="188"/>
      <c r="QLK42" s="188"/>
      <c r="QLL42" s="188"/>
      <c r="QLM42" s="188"/>
      <c r="QLN42" s="188"/>
      <c r="QLO42" s="188"/>
      <c r="QLP42" s="188"/>
      <c r="QLQ42" s="188"/>
      <c r="QLR42" s="188"/>
      <c r="QLS42" s="188"/>
      <c r="QLT42" s="188"/>
      <c r="QLU42" s="188"/>
      <c r="QLV42" s="188"/>
      <c r="QLW42" s="188"/>
      <c r="QLX42" s="188"/>
      <c r="QLY42" s="188"/>
      <c r="QLZ42" s="188"/>
      <c r="QMA42" s="188"/>
      <c r="QMB42" s="188"/>
      <c r="QMC42" s="188"/>
      <c r="QMD42" s="188"/>
      <c r="QME42" s="188"/>
      <c r="QMF42" s="188"/>
      <c r="QMG42" s="188"/>
      <c r="QMH42" s="188"/>
      <c r="QMI42" s="188"/>
      <c r="QMJ42" s="188"/>
      <c r="QMK42" s="188"/>
      <c r="QML42" s="188"/>
      <c r="QMM42" s="188"/>
      <c r="QMN42" s="188"/>
      <c r="QMO42" s="188"/>
      <c r="QMP42" s="188"/>
      <c r="QMQ42" s="188"/>
      <c r="QMR42" s="188"/>
      <c r="QMS42" s="188"/>
      <c r="QMT42" s="188"/>
      <c r="QMU42" s="188"/>
      <c r="QMV42" s="188"/>
      <c r="QMW42" s="188"/>
      <c r="QMX42" s="188"/>
      <c r="QMY42" s="188"/>
      <c r="QMZ42" s="188"/>
      <c r="QNA42" s="188"/>
      <c r="QNB42" s="188"/>
      <c r="QNC42" s="188"/>
      <c r="QND42" s="188"/>
      <c r="QNE42" s="188"/>
      <c r="QNF42" s="188"/>
      <c r="QNG42" s="188"/>
      <c r="QNH42" s="188"/>
      <c r="QNI42" s="188"/>
      <c r="QNJ42" s="188"/>
      <c r="QNK42" s="188"/>
      <c r="QNL42" s="188"/>
      <c r="QNM42" s="188"/>
      <c r="QNN42" s="188"/>
      <c r="QNO42" s="188"/>
      <c r="QNP42" s="188"/>
      <c r="QNQ42" s="188"/>
      <c r="QNR42" s="188"/>
      <c r="QNS42" s="188"/>
      <c r="QNT42" s="188"/>
      <c r="QNU42" s="188"/>
      <c r="QNV42" s="188"/>
      <c r="QNW42" s="188"/>
      <c r="QNX42" s="188"/>
      <c r="QNY42" s="188"/>
      <c r="QNZ42" s="188"/>
      <c r="QOA42" s="188"/>
      <c r="QOB42" s="188"/>
      <c r="QOC42" s="188"/>
      <c r="QOD42" s="188"/>
      <c r="QOE42" s="188"/>
      <c r="QOF42" s="188"/>
      <c r="QOG42" s="188"/>
      <c r="QOH42" s="188"/>
      <c r="QOI42" s="188"/>
      <c r="QOJ42" s="188"/>
      <c r="QOK42" s="188"/>
      <c r="QOL42" s="188"/>
      <c r="QOM42" s="188"/>
      <c r="QON42" s="188"/>
      <c r="QOO42" s="188"/>
      <c r="QOP42" s="188"/>
      <c r="QOQ42" s="188"/>
      <c r="QOR42" s="188"/>
      <c r="QOS42" s="188"/>
      <c r="QOT42" s="188"/>
      <c r="QOU42" s="188"/>
      <c r="QOV42" s="188"/>
      <c r="QOW42" s="188"/>
      <c r="QOX42" s="188"/>
      <c r="QOY42" s="188"/>
      <c r="QOZ42" s="188"/>
      <c r="QPA42" s="188"/>
      <c r="QPB42" s="188"/>
      <c r="QPC42" s="188"/>
      <c r="QPD42" s="188"/>
      <c r="QPE42" s="188"/>
      <c r="QPF42" s="188"/>
      <c r="QPG42" s="188"/>
      <c r="QPH42" s="188"/>
      <c r="QPI42" s="188"/>
      <c r="QPJ42" s="188"/>
      <c r="QPK42" s="188"/>
      <c r="QPL42" s="188"/>
      <c r="QPM42" s="188"/>
      <c r="QPN42" s="188"/>
      <c r="QPO42" s="188"/>
      <c r="QPP42" s="188"/>
      <c r="QPQ42" s="188"/>
      <c r="QPR42" s="188"/>
      <c r="QPS42" s="188"/>
      <c r="QPT42" s="188"/>
      <c r="QPU42" s="188"/>
      <c r="QPV42" s="188"/>
      <c r="QPW42" s="188"/>
      <c r="QPX42" s="188"/>
      <c r="QPY42" s="188"/>
      <c r="QPZ42" s="188"/>
      <c r="QQA42" s="188"/>
      <c r="QQB42" s="188"/>
      <c r="QQC42" s="188"/>
      <c r="QQD42" s="188"/>
      <c r="QQE42" s="188"/>
      <c r="QQF42" s="188"/>
      <c r="QQG42" s="188"/>
      <c r="QQH42" s="188"/>
      <c r="QQI42" s="188"/>
      <c r="QQJ42" s="188"/>
      <c r="QQK42" s="188"/>
      <c r="QQL42" s="188"/>
      <c r="QQM42" s="188"/>
      <c r="QQN42" s="188"/>
      <c r="QQO42" s="188"/>
      <c r="QQP42" s="188"/>
      <c r="QQQ42" s="188"/>
      <c r="QQR42" s="188"/>
      <c r="QQS42" s="188"/>
      <c r="QQT42" s="188"/>
      <c r="QQU42" s="188"/>
      <c r="QQV42" s="188"/>
      <c r="QQW42" s="188"/>
      <c r="QQX42" s="188"/>
      <c r="QQY42" s="188"/>
      <c r="QQZ42" s="188"/>
      <c r="QRA42" s="188"/>
      <c r="QRB42" s="188"/>
      <c r="QRC42" s="188"/>
      <c r="QRD42" s="188"/>
      <c r="QRE42" s="188"/>
      <c r="QRF42" s="188"/>
      <c r="QRG42" s="188"/>
      <c r="QRH42" s="188"/>
      <c r="QRI42" s="188"/>
      <c r="QRJ42" s="188"/>
      <c r="QRK42" s="188"/>
      <c r="QRL42" s="188"/>
      <c r="QRM42" s="188"/>
      <c r="QRN42" s="188"/>
      <c r="QRO42" s="188"/>
      <c r="QRP42" s="188"/>
      <c r="QRQ42" s="188"/>
      <c r="QRR42" s="188"/>
      <c r="QRS42" s="188"/>
      <c r="QRT42" s="188"/>
      <c r="QRU42" s="188"/>
      <c r="QRV42" s="188"/>
      <c r="QRW42" s="188"/>
      <c r="QRX42" s="188"/>
      <c r="QRY42" s="188"/>
      <c r="QRZ42" s="188"/>
      <c r="QSA42" s="188"/>
      <c r="QSB42" s="188"/>
      <c r="QSC42" s="188"/>
      <c r="QSD42" s="188"/>
      <c r="QSE42" s="188"/>
      <c r="QSF42" s="188"/>
      <c r="QSG42" s="188"/>
      <c r="QSH42" s="188"/>
      <c r="QSI42" s="188"/>
      <c r="QSJ42" s="188"/>
      <c r="QSK42" s="188"/>
      <c r="QSL42" s="188"/>
      <c r="QSM42" s="188"/>
      <c r="QSN42" s="188"/>
      <c r="QSO42" s="188"/>
      <c r="QSP42" s="188"/>
      <c r="QSQ42" s="188"/>
      <c r="QSR42" s="188"/>
      <c r="QSS42" s="188"/>
      <c r="QST42" s="188"/>
      <c r="QSU42" s="188"/>
      <c r="QSV42" s="188"/>
      <c r="QSW42" s="188"/>
      <c r="QSX42" s="188"/>
      <c r="QSY42" s="188"/>
      <c r="QSZ42" s="188"/>
      <c r="QTA42" s="188"/>
      <c r="QTB42" s="188"/>
      <c r="QTC42" s="188"/>
      <c r="QTD42" s="188"/>
      <c r="QTE42" s="188"/>
      <c r="QTF42" s="188"/>
      <c r="QTG42" s="188"/>
      <c r="QTH42" s="188"/>
      <c r="QTI42" s="188"/>
      <c r="QTJ42" s="188"/>
      <c r="QTK42" s="188"/>
      <c r="QTL42" s="188"/>
      <c r="QTM42" s="188"/>
      <c r="QTN42" s="188"/>
      <c r="QTO42" s="188"/>
      <c r="QTP42" s="188"/>
      <c r="QTQ42" s="188"/>
      <c r="QTR42" s="188"/>
      <c r="QTS42" s="188"/>
      <c r="QTT42" s="188"/>
      <c r="QTU42" s="188"/>
      <c r="QTV42" s="188"/>
      <c r="QTW42" s="188"/>
      <c r="QTX42" s="188"/>
      <c r="QTY42" s="188"/>
      <c r="QTZ42" s="188"/>
      <c r="QUA42" s="188"/>
      <c r="QUB42" s="188"/>
      <c r="QUC42" s="188"/>
      <c r="QUD42" s="188"/>
      <c r="QUE42" s="188"/>
      <c r="QUF42" s="188"/>
      <c r="QUG42" s="188"/>
      <c r="QUH42" s="188"/>
      <c r="QUI42" s="188"/>
      <c r="QUJ42" s="188"/>
      <c r="QUK42" s="188"/>
      <c r="QUL42" s="188"/>
      <c r="QUM42" s="188"/>
      <c r="QUN42" s="188"/>
      <c r="QUO42" s="188"/>
      <c r="QUP42" s="188"/>
      <c r="QUQ42" s="188"/>
      <c r="QUR42" s="188"/>
      <c r="QUS42" s="188"/>
      <c r="QUT42" s="188"/>
      <c r="QUU42" s="188"/>
      <c r="QUV42" s="188"/>
      <c r="QUW42" s="188"/>
      <c r="QUX42" s="188"/>
      <c r="QUY42" s="188"/>
      <c r="QUZ42" s="188"/>
      <c r="QVA42" s="188"/>
      <c r="QVB42" s="188"/>
      <c r="QVC42" s="188"/>
      <c r="QVD42" s="188"/>
      <c r="QVE42" s="188"/>
      <c r="QVF42" s="188"/>
      <c r="QVG42" s="188"/>
      <c r="QVH42" s="188"/>
      <c r="QVI42" s="188"/>
      <c r="QVJ42" s="188"/>
      <c r="QVK42" s="188"/>
      <c r="QVL42" s="188"/>
      <c r="QVM42" s="188"/>
      <c r="QVN42" s="188"/>
      <c r="QVO42" s="188"/>
      <c r="QVP42" s="188"/>
      <c r="QVQ42" s="188"/>
      <c r="QVR42" s="188"/>
      <c r="QVS42" s="188"/>
      <c r="QVT42" s="188"/>
      <c r="QVU42" s="188"/>
      <c r="QVV42" s="188"/>
      <c r="QVW42" s="188"/>
      <c r="QVX42" s="188"/>
      <c r="QVY42" s="188"/>
      <c r="QVZ42" s="188"/>
      <c r="QWA42" s="188"/>
      <c r="QWB42" s="188"/>
      <c r="QWC42" s="188"/>
      <c r="QWD42" s="188"/>
      <c r="QWE42" s="188"/>
      <c r="QWF42" s="188"/>
      <c r="QWG42" s="188"/>
      <c r="QWH42" s="188"/>
      <c r="QWI42" s="188"/>
      <c r="QWJ42" s="188"/>
      <c r="QWK42" s="188"/>
      <c r="QWL42" s="188"/>
      <c r="QWM42" s="188"/>
      <c r="QWN42" s="188"/>
      <c r="QWO42" s="188"/>
      <c r="QWP42" s="188"/>
      <c r="QWQ42" s="188"/>
      <c r="QWR42" s="188"/>
      <c r="QWS42" s="188"/>
      <c r="QWT42" s="188"/>
      <c r="QWU42" s="188"/>
      <c r="QWV42" s="188"/>
      <c r="QWW42" s="188"/>
      <c r="QWX42" s="188"/>
      <c r="QWY42" s="188"/>
      <c r="QWZ42" s="188"/>
      <c r="QXA42" s="188"/>
      <c r="QXB42" s="188"/>
      <c r="QXC42" s="188"/>
      <c r="QXD42" s="188"/>
      <c r="QXE42" s="188"/>
      <c r="QXF42" s="188"/>
      <c r="QXG42" s="188"/>
      <c r="QXH42" s="188"/>
      <c r="QXI42" s="188"/>
      <c r="QXJ42" s="188"/>
      <c r="QXK42" s="188"/>
      <c r="QXL42" s="188"/>
      <c r="QXM42" s="188"/>
      <c r="QXN42" s="188"/>
      <c r="QXO42" s="188"/>
      <c r="QXP42" s="188"/>
      <c r="QXQ42" s="188"/>
      <c r="QXR42" s="188"/>
      <c r="QXS42" s="188"/>
      <c r="QXT42" s="188"/>
      <c r="QXU42" s="188"/>
      <c r="QXV42" s="188"/>
      <c r="QXW42" s="188"/>
      <c r="QXX42" s="188"/>
      <c r="QXY42" s="188"/>
      <c r="QXZ42" s="188"/>
      <c r="QYA42" s="188"/>
      <c r="QYB42" s="188"/>
      <c r="QYC42" s="188"/>
      <c r="QYD42" s="188"/>
      <c r="QYE42" s="188"/>
      <c r="QYF42" s="188"/>
      <c r="QYG42" s="188"/>
      <c r="QYH42" s="188"/>
      <c r="QYI42" s="188"/>
      <c r="QYJ42" s="188"/>
      <c r="QYK42" s="188"/>
      <c r="QYL42" s="188"/>
      <c r="QYM42" s="188"/>
      <c r="QYN42" s="188"/>
      <c r="QYO42" s="188"/>
      <c r="QYP42" s="188"/>
      <c r="QYQ42" s="188"/>
      <c r="QYR42" s="188"/>
      <c r="QYS42" s="188"/>
      <c r="QYT42" s="188"/>
      <c r="QYU42" s="188"/>
      <c r="QYV42" s="188"/>
      <c r="QYW42" s="188"/>
      <c r="QYX42" s="188"/>
      <c r="QYY42" s="188"/>
      <c r="QYZ42" s="188"/>
      <c r="QZA42" s="188"/>
      <c r="QZB42" s="188"/>
      <c r="QZC42" s="188"/>
      <c r="QZD42" s="188"/>
      <c r="QZE42" s="188"/>
      <c r="QZF42" s="188"/>
      <c r="QZG42" s="188"/>
      <c r="QZH42" s="188"/>
      <c r="QZI42" s="188"/>
      <c r="QZJ42" s="188"/>
      <c r="QZK42" s="188"/>
      <c r="QZL42" s="188"/>
      <c r="QZM42" s="188"/>
      <c r="QZN42" s="188"/>
      <c r="QZO42" s="188"/>
      <c r="QZP42" s="188"/>
      <c r="QZQ42" s="188"/>
      <c r="QZR42" s="188"/>
      <c r="QZS42" s="188"/>
      <c r="QZT42" s="188"/>
      <c r="QZU42" s="188"/>
      <c r="QZV42" s="188"/>
      <c r="QZW42" s="188"/>
      <c r="QZX42" s="188"/>
      <c r="QZY42" s="188"/>
      <c r="QZZ42" s="188"/>
      <c r="RAA42" s="188"/>
      <c r="RAB42" s="188"/>
      <c r="RAC42" s="188"/>
      <c r="RAD42" s="188"/>
      <c r="RAE42" s="188"/>
      <c r="RAF42" s="188"/>
      <c r="RAG42" s="188"/>
      <c r="RAH42" s="188"/>
      <c r="RAI42" s="188"/>
      <c r="RAJ42" s="188"/>
      <c r="RAK42" s="188"/>
      <c r="RAL42" s="188"/>
      <c r="RAM42" s="188"/>
      <c r="RAN42" s="188"/>
      <c r="RAO42" s="188"/>
      <c r="RAP42" s="188"/>
      <c r="RAQ42" s="188"/>
      <c r="RAR42" s="188"/>
      <c r="RAS42" s="188"/>
      <c r="RAT42" s="188"/>
      <c r="RAU42" s="188"/>
      <c r="RAV42" s="188"/>
      <c r="RAW42" s="188"/>
      <c r="RAX42" s="188"/>
      <c r="RAY42" s="188"/>
      <c r="RAZ42" s="188"/>
      <c r="RBA42" s="188"/>
      <c r="RBB42" s="188"/>
      <c r="RBC42" s="188"/>
      <c r="RBD42" s="188"/>
      <c r="RBE42" s="188"/>
      <c r="RBF42" s="188"/>
      <c r="RBG42" s="188"/>
      <c r="RBH42" s="188"/>
      <c r="RBI42" s="188"/>
      <c r="RBJ42" s="188"/>
      <c r="RBK42" s="188"/>
      <c r="RBL42" s="188"/>
      <c r="RBM42" s="188"/>
      <c r="RBN42" s="188"/>
      <c r="RBO42" s="188"/>
      <c r="RBP42" s="188"/>
      <c r="RBQ42" s="188"/>
      <c r="RBR42" s="188"/>
      <c r="RBS42" s="188"/>
      <c r="RBT42" s="188"/>
      <c r="RBU42" s="188"/>
      <c r="RBV42" s="188"/>
      <c r="RBW42" s="188"/>
      <c r="RBX42" s="188"/>
      <c r="RBY42" s="188"/>
      <c r="RBZ42" s="188"/>
      <c r="RCA42" s="188"/>
      <c r="RCB42" s="188"/>
      <c r="RCC42" s="188"/>
      <c r="RCD42" s="188"/>
      <c r="RCE42" s="188"/>
      <c r="RCF42" s="188"/>
      <c r="RCG42" s="188"/>
      <c r="RCH42" s="188"/>
      <c r="RCI42" s="188"/>
      <c r="RCJ42" s="188"/>
      <c r="RCK42" s="188"/>
      <c r="RCL42" s="188"/>
      <c r="RCM42" s="188"/>
      <c r="RCN42" s="188"/>
      <c r="RCO42" s="188"/>
      <c r="RCP42" s="188"/>
      <c r="RCQ42" s="188"/>
      <c r="RCR42" s="188"/>
      <c r="RCS42" s="188"/>
      <c r="RCT42" s="188"/>
      <c r="RCU42" s="188"/>
      <c r="RCV42" s="188"/>
      <c r="RCW42" s="188"/>
      <c r="RCX42" s="188"/>
      <c r="RCY42" s="188"/>
      <c r="RCZ42" s="188"/>
      <c r="RDA42" s="188"/>
      <c r="RDB42" s="188"/>
      <c r="RDC42" s="188"/>
      <c r="RDD42" s="188"/>
      <c r="RDE42" s="188"/>
      <c r="RDF42" s="188"/>
      <c r="RDG42" s="188"/>
      <c r="RDH42" s="188"/>
      <c r="RDI42" s="188"/>
      <c r="RDJ42" s="188"/>
      <c r="RDK42" s="188"/>
      <c r="RDL42" s="188"/>
      <c r="RDM42" s="188"/>
      <c r="RDN42" s="188"/>
      <c r="RDO42" s="188"/>
      <c r="RDP42" s="188"/>
      <c r="RDQ42" s="188"/>
      <c r="RDR42" s="188"/>
      <c r="RDS42" s="188"/>
      <c r="RDT42" s="188"/>
      <c r="RDU42" s="188"/>
      <c r="RDV42" s="188"/>
      <c r="RDW42" s="188"/>
      <c r="RDX42" s="188"/>
      <c r="RDY42" s="188"/>
      <c r="RDZ42" s="188"/>
      <c r="REA42" s="188"/>
      <c r="REB42" s="188"/>
      <c r="REC42" s="188"/>
      <c r="RED42" s="188"/>
      <c r="REE42" s="188"/>
      <c r="REF42" s="188"/>
      <c r="REG42" s="188"/>
      <c r="REH42" s="188"/>
      <c r="REI42" s="188"/>
      <c r="REJ42" s="188"/>
      <c r="REK42" s="188"/>
      <c r="REL42" s="188"/>
      <c r="REM42" s="188"/>
      <c r="REN42" s="188"/>
      <c r="REO42" s="188"/>
      <c r="REP42" s="188"/>
      <c r="REQ42" s="188"/>
      <c r="RER42" s="188"/>
      <c r="RES42" s="188"/>
      <c r="RET42" s="188"/>
      <c r="REU42" s="188"/>
      <c r="REV42" s="188"/>
      <c r="REW42" s="188"/>
      <c r="REX42" s="188"/>
      <c r="REY42" s="188"/>
      <c r="REZ42" s="188"/>
      <c r="RFA42" s="188"/>
      <c r="RFB42" s="188"/>
      <c r="RFC42" s="188"/>
      <c r="RFD42" s="188"/>
      <c r="RFE42" s="188"/>
      <c r="RFF42" s="188"/>
      <c r="RFG42" s="188"/>
      <c r="RFH42" s="188"/>
      <c r="RFI42" s="188"/>
      <c r="RFJ42" s="188"/>
      <c r="RFK42" s="188"/>
      <c r="RFL42" s="188"/>
      <c r="RFM42" s="188"/>
      <c r="RFN42" s="188"/>
      <c r="RFO42" s="188"/>
      <c r="RFP42" s="188"/>
      <c r="RFQ42" s="188"/>
      <c r="RFR42" s="188"/>
      <c r="RFS42" s="188"/>
      <c r="RFT42" s="188"/>
      <c r="RFU42" s="188"/>
      <c r="RFV42" s="188"/>
      <c r="RFW42" s="188"/>
      <c r="RFX42" s="188"/>
      <c r="RFY42" s="188"/>
      <c r="RFZ42" s="188"/>
      <c r="RGA42" s="188"/>
      <c r="RGB42" s="188"/>
      <c r="RGC42" s="188"/>
      <c r="RGD42" s="188"/>
      <c r="RGE42" s="188"/>
      <c r="RGF42" s="188"/>
      <c r="RGG42" s="188"/>
      <c r="RGH42" s="188"/>
      <c r="RGI42" s="188"/>
      <c r="RGJ42" s="188"/>
      <c r="RGK42" s="188"/>
      <c r="RGL42" s="188"/>
      <c r="RGM42" s="188"/>
      <c r="RGN42" s="188"/>
      <c r="RGO42" s="188"/>
      <c r="RGP42" s="188"/>
      <c r="RGQ42" s="188"/>
      <c r="RGR42" s="188"/>
      <c r="RGS42" s="188"/>
      <c r="RGT42" s="188"/>
      <c r="RGU42" s="188"/>
      <c r="RGV42" s="188"/>
      <c r="RGW42" s="188"/>
      <c r="RGX42" s="188"/>
      <c r="RGY42" s="188"/>
      <c r="RGZ42" s="188"/>
      <c r="RHA42" s="188"/>
      <c r="RHB42" s="188"/>
      <c r="RHC42" s="188"/>
      <c r="RHD42" s="188"/>
      <c r="RHE42" s="188"/>
      <c r="RHF42" s="188"/>
      <c r="RHG42" s="188"/>
      <c r="RHH42" s="188"/>
      <c r="RHI42" s="188"/>
      <c r="RHJ42" s="188"/>
      <c r="RHK42" s="188"/>
      <c r="RHL42" s="188"/>
      <c r="RHM42" s="188"/>
      <c r="RHN42" s="188"/>
      <c r="RHO42" s="188"/>
      <c r="RHP42" s="188"/>
      <c r="RHQ42" s="188"/>
      <c r="RHR42" s="188"/>
      <c r="RHS42" s="188"/>
      <c r="RHT42" s="188"/>
      <c r="RHU42" s="188"/>
      <c r="RHV42" s="188"/>
      <c r="RHW42" s="188"/>
      <c r="RHX42" s="188"/>
      <c r="RHY42" s="188"/>
      <c r="RHZ42" s="188"/>
      <c r="RIA42" s="188"/>
      <c r="RIB42" s="188"/>
      <c r="RIC42" s="188"/>
      <c r="RID42" s="188"/>
      <c r="RIE42" s="188"/>
      <c r="RIF42" s="188"/>
      <c r="RIG42" s="188"/>
      <c r="RIH42" s="188"/>
      <c r="RII42" s="188"/>
      <c r="RIJ42" s="188"/>
      <c r="RIK42" s="188"/>
      <c r="RIL42" s="188"/>
      <c r="RIM42" s="188"/>
      <c r="RIN42" s="188"/>
      <c r="RIO42" s="188"/>
      <c r="RIP42" s="188"/>
      <c r="RIQ42" s="188"/>
      <c r="RIR42" s="188"/>
      <c r="RIS42" s="188"/>
      <c r="RIT42" s="188"/>
      <c r="RIU42" s="188"/>
      <c r="RIV42" s="188"/>
      <c r="RIW42" s="188"/>
      <c r="RIX42" s="188"/>
      <c r="RIY42" s="188"/>
      <c r="RIZ42" s="188"/>
      <c r="RJA42" s="188"/>
      <c r="RJB42" s="188"/>
      <c r="RJC42" s="188"/>
      <c r="RJD42" s="188"/>
      <c r="RJE42" s="188"/>
      <c r="RJF42" s="188"/>
      <c r="RJG42" s="188"/>
      <c r="RJH42" s="188"/>
      <c r="RJI42" s="188"/>
      <c r="RJJ42" s="188"/>
      <c r="RJK42" s="188"/>
      <c r="RJL42" s="188"/>
      <c r="RJM42" s="188"/>
      <c r="RJN42" s="188"/>
      <c r="RJO42" s="188"/>
      <c r="RJP42" s="188"/>
      <c r="RJQ42" s="188"/>
      <c r="RJR42" s="188"/>
      <c r="RJS42" s="188"/>
      <c r="RJT42" s="188"/>
      <c r="RJU42" s="188"/>
      <c r="RJV42" s="188"/>
      <c r="RJW42" s="188"/>
      <c r="RJX42" s="188"/>
      <c r="RJY42" s="188"/>
      <c r="RJZ42" s="188"/>
      <c r="RKA42" s="188"/>
      <c r="RKB42" s="188"/>
      <c r="RKC42" s="188"/>
      <c r="RKD42" s="188"/>
      <c r="RKE42" s="188"/>
      <c r="RKF42" s="188"/>
      <c r="RKG42" s="188"/>
      <c r="RKH42" s="188"/>
      <c r="RKI42" s="188"/>
      <c r="RKJ42" s="188"/>
      <c r="RKK42" s="188"/>
      <c r="RKL42" s="188"/>
      <c r="RKM42" s="188"/>
      <c r="RKN42" s="188"/>
      <c r="RKO42" s="188"/>
      <c r="RKP42" s="188"/>
      <c r="RKQ42" s="188"/>
      <c r="RKR42" s="188"/>
      <c r="RKS42" s="188"/>
      <c r="RKT42" s="188"/>
      <c r="RKU42" s="188"/>
      <c r="RKV42" s="188"/>
      <c r="RKW42" s="188"/>
      <c r="RKX42" s="188"/>
      <c r="RKY42" s="188"/>
      <c r="RKZ42" s="188"/>
      <c r="RLA42" s="188"/>
      <c r="RLB42" s="188"/>
      <c r="RLC42" s="188"/>
      <c r="RLD42" s="188"/>
      <c r="RLE42" s="188"/>
      <c r="RLF42" s="188"/>
      <c r="RLG42" s="188"/>
      <c r="RLH42" s="188"/>
      <c r="RLI42" s="188"/>
      <c r="RLJ42" s="188"/>
      <c r="RLK42" s="188"/>
      <c r="RLL42" s="188"/>
      <c r="RLM42" s="188"/>
      <c r="RLN42" s="188"/>
      <c r="RLO42" s="188"/>
      <c r="RLP42" s="188"/>
      <c r="RLQ42" s="188"/>
      <c r="RLR42" s="188"/>
      <c r="RLS42" s="188"/>
      <c r="RLT42" s="188"/>
      <c r="RLU42" s="188"/>
      <c r="RLV42" s="188"/>
      <c r="RLW42" s="188"/>
      <c r="RLX42" s="188"/>
      <c r="RLY42" s="188"/>
      <c r="RLZ42" s="188"/>
      <c r="RMA42" s="188"/>
      <c r="RMB42" s="188"/>
      <c r="RMC42" s="188"/>
      <c r="RMD42" s="188"/>
      <c r="RME42" s="188"/>
      <c r="RMF42" s="188"/>
      <c r="RMG42" s="188"/>
      <c r="RMH42" s="188"/>
      <c r="RMI42" s="188"/>
      <c r="RMJ42" s="188"/>
      <c r="RMK42" s="188"/>
      <c r="RML42" s="188"/>
      <c r="RMM42" s="188"/>
      <c r="RMN42" s="188"/>
      <c r="RMO42" s="188"/>
      <c r="RMP42" s="188"/>
      <c r="RMQ42" s="188"/>
      <c r="RMR42" s="188"/>
      <c r="RMS42" s="188"/>
      <c r="RMT42" s="188"/>
      <c r="RMU42" s="188"/>
      <c r="RMV42" s="188"/>
      <c r="RMW42" s="188"/>
      <c r="RMX42" s="188"/>
      <c r="RMY42" s="188"/>
      <c r="RMZ42" s="188"/>
      <c r="RNA42" s="188"/>
      <c r="RNB42" s="188"/>
      <c r="RNC42" s="188"/>
      <c r="RND42" s="188"/>
      <c r="RNE42" s="188"/>
      <c r="RNF42" s="188"/>
      <c r="RNG42" s="188"/>
      <c r="RNH42" s="188"/>
      <c r="RNI42" s="188"/>
      <c r="RNJ42" s="188"/>
      <c r="RNK42" s="188"/>
      <c r="RNL42" s="188"/>
      <c r="RNM42" s="188"/>
      <c r="RNN42" s="188"/>
      <c r="RNO42" s="188"/>
      <c r="RNP42" s="188"/>
      <c r="RNQ42" s="188"/>
      <c r="RNR42" s="188"/>
      <c r="RNS42" s="188"/>
      <c r="RNT42" s="188"/>
      <c r="RNU42" s="188"/>
      <c r="RNV42" s="188"/>
      <c r="RNW42" s="188"/>
      <c r="RNX42" s="188"/>
      <c r="RNY42" s="188"/>
      <c r="RNZ42" s="188"/>
      <c r="ROA42" s="188"/>
      <c r="ROB42" s="188"/>
      <c r="ROC42" s="188"/>
      <c r="ROD42" s="188"/>
      <c r="ROE42" s="188"/>
      <c r="ROF42" s="188"/>
      <c r="ROG42" s="188"/>
      <c r="ROH42" s="188"/>
      <c r="ROI42" s="188"/>
      <c r="ROJ42" s="188"/>
      <c r="ROK42" s="188"/>
      <c r="ROL42" s="188"/>
      <c r="ROM42" s="188"/>
      <c r="RON42" s="188"/>
      <c r="ROO42" s="188"/>
      <c r="ROP42" s="188"/>
      <c r="ROQ42" s="188"/>
      <c r="ROR42" s="188"/>
      <c r="ROS42" s="188"/>
      <c r="ROT42" s="188"/>
      <c r="ROU42" s="188"/>
      <c r="ROV42" s="188"/>
      <c r="ROW42" s="188"/>
      <c r="ROX42" s="188"/>
      <c r="ROY42" s="188"/>
      <c r="ROZ42" s="188"/>
      <c r="RPA42" s="188"/>
      <c r="RPB42" s="188"/>
      <c r="RPC42" s="188"/>
      <c r="RPD42" s="188"/>
      <c r="RPE42" s="188"/>
      <c r="RPF42" s="188"/>
      <c r="RPG42" s="188"/>
      <c r="RPH42" s="188"/>
      <c r="RPI42" s="188"/>
      <c r="RPJ42" s="188"/>
      <c r="RPK42" s="188"/>
      <c r="RPL42" s="188"/>
      <c r="RPM42" s="188"/>
      <c r="RPN42" s="188"/>
      <c r="RPO42" s="188"/>
      <c r="RPP42" s="188"/>
      <c r="RPQ42" s="188"/>
      <c r="RPR42" s="188"/>
      <c r="RPS42" s="188"/>
      <c r="RPT42" s="188"/>
      <c r="RPU42" s="188"/>
      <c r="RPV42" s="188"/>
      <c r="RPW42" s="188"/>
      <c r="RPX42" s="188"/>
      <c r="RPY42" s="188"/>
      <c r="RPZ42" s="188"/>
      <c r="RQA42" s="188"/>
      <c r="RQB42" s="188"/>
      <c r="RQC42" s="188"/>
      <c r="RQD42" s="188"/>
      <c r="RQE42" s="188"/>
      <c r="RQF42" s="188"/>
      <c r="RQG42" s="188"/>
      <c r="RQH42" s="188"/>
      <c r="RQI42" s="188"/>
      <c r="RQJ42" s="188"/>
      <c r="RQK42" s="188"/>
      <c r="RQL42" s="188"/>
      <c r="RQM42" s="188"/>
      <c r="RQN42" s="188"/>
      <c r="RQO42" s="188"/>
      <c r="RQP42" s="188"/>
      <c r="RQQ42" s="188"/>
      <c r="RQR42" s="188"/>
      <c r="RQS42" s="188"/>
      <c r="RQT42" s="188"/>
      <c r="RQU42" s="188"/>
      <c r="RQV42" s="188"/>
      <c r="RQW42" s="188"/>
      <c r="RQX42" s="188"/>
      <c r="RQY42" s="188"/>
      <c r="RQZ42" s="188"/>
      <c r="RRA42" s="188"/>
      <c r="RRB42" s="188"/>
      <c r="RRC42" s="188"/>
      <c r="RRD42" s="188"/>
      <c r="RRE42" s="188"/>
      <c r="RRF42" s="188"/>
      <c r="RRG42" s="188"/>
      <c r="RRH42" s="188"/>
      <c r="RRI42" s="188"/>
      <c r="RRJ42" s="188"/>
      <c r="RRK42" s="188"/>
      <c r="RRL42" s="188"/>
      <c r="RRM42" s="188"/>
      <c r="RRN42" s="188"/>
      <c r="RRO42" s="188"/>
      <c r="RRP42" s="188"/>
      <c r="RRQ42" s="188"/>
      <c r="RRR42" s="188"/>
      <c r="RRS42" s="188"/>
      <c r="RRT42" s="188"/>
      <c r="RRU42" s="188"/>
      <c r="RRV42" s="188"/>
      <c r="RRW42" s="188"/>
      <c r="RRX42" s="188"/>
      <c r="RRY42" s="188"/>
      <c r="RRZ42" s="188"/>
      <c r="RSA42" s="188"/>
      <c r="RSB42" s="188"/>
      <c r="RSC42" s="188"/>
      <c r="RSD42" s="188"/>
      <c r="RSE42" s="188"/>
      <c r="RSF42" s="188"/>
      <c r="RSG42" s="188"/>
      <c r="RSH42" s="188"/>
      <c r="RSI42" s="188"/>
      <c r="RSJ42" s="188"/>
      <c r="RSK42" s="188"/>
      <c r="RSL42" s="188"/>
      <c r="RSM42" s="188"/>
      <c r="RSN42" s="188"/>
      <c r="RSO42" s="188"/>
      <c r="RSP42" s="188"/>
      <c r="RSQ42" s="188"/>
      <c r="RSR42" s="188"/>
      <c r="RSS42" s="188"/>
      <c r="RST42" s="188"/>
      <c r="RSU42" s="188"/>
      <c r="RSV42" s="188"/>
      <c r="RSW42" s="188"/>
      <c r="RSX42" s="188"/>
      <c r="RSY42" s="188"/>
      <c r="RSZ42" s="188"/>
      <c r="RTA42" s="188"/>
      <c r="RTB42" s="188"/>
      <c r="RTC42" s="188"/>
      <c r="RTD42" s="188"/>
      <c r="RTE42" s="188"/>
      <c r="RTF42" s="188"/>
      <c r="RTG42" s="188"/>
      <c r="RTH42" s="188"/>
      <c r="RTI42" s="188"/>
      <c r="RTJ42" s="188"/>
      <c r="RTK42" s="188"/>
      <c r="RTL42" s="188"/>
      <c r="RTM42" s="188"/>
      <c r="RTN42" s="188"/>
      <c r="RTO42" s="188"/>
      <c r="RTP42" s="188"/>
      <c r="RTQ42" s="188"/>
      <c r="RTR42" s="188"/>
      <c r="RTS42" s="188"/>
      <c r="RTT42" s="188"/>
      <c r="RTU42" s="188"/>
      <c r="RTV42" s="188"/>
      <c r="RTW42" s="188"/>
      <c r="RTX42" s="188"/>
      <c r="RTY42" s="188"/>
      <c r="RTZ42" s="188"/>
      <c r="RUA42" s="188"/>
      <c r="RUB42" s="188"/>
      <c r="RUC42" s="188"/>
      <c r="RUD42" s="188"/>
      <c r="RUE42" s="188"/>
      <c r="RUF42" s="188"/>
      <c r="RUG42" s="188"/>
      <c r="RUH42" s="188"/>
      <c r="RUI42" s="188"/>
      <c r="RUJ42" s="188"/>
      <c r="RUK42" s="188"/>
      <c r="RUL42" s="188"/>
      <c r="RUM42" s="188"/>
      <c r="RUN42" s="188"/>
      <c r="RUO42" s="188"/>
      <c r="RUP42" s="188"/>
      <c r="RUQ42" s="188"/>
      <c r="RUR42" s="188"/>
      <c r="RUS42" s="188"/>
      <c r="RUT42" s="188"/>
      <c r="RUU42" s="188"/>
      <c r="RUV42" s="188"/>
      <c r="RUW42" s="188"/>
      <c r="RUX42" s="188"/>
      <c r="RUY42" s="188"/>
      <c r="RUZ42" s="188"/>
      <c r="RVA42" s="188"/>
      <c r="RVB42" s="188"/>
      <c r="RVC42" s="188"/>
      <c r="RVD42" s="188"/>
      <c r="RVE42" s="188"/>
      <c r="RVF42" s="188"/>
      <c r="RVG42" s="188"/>
      <c r="RVH42" s="188"/>
      <c r="RVI42" s="188"/>
      <c r="RVJ42" s="188"/>
      <c r="RVK42" s="188"/>
      <c r="RVL42" s="188"/>
      <c r="RVM42" s="188"/>
      <c r="RVN42" s="188"/>
      <c r="RVO42" s="188"/>
      <c r="RVP42" s="188"/>
      <c r="RVQ42" s="188"/>
      <c r="RVR42" s="188"/>
      <c r="RVS42" s="188"/>
      <c r="RVT42" s="188"/>
      <c r="RVU42" s="188"/>
      <c r="RVV42" s="188"/>
      <c r="RVW42" s="188"/>
      <c r="RVX42" s="188"/>
      <c r="RVY42" s="188"/>
      <c r="RVZ42" s="188"/>
      <c r="RWA42" s="188"/>
      <c r="RWB42" s="188"/>
      <c r="RWC42" s="188"/>
      <c r="RWD42" s="188"/>
      <c r="RWE42" s="188"/>
      <c r="RWF42" s="188"/>
      <c r="RWG42" s="188"/>
      <c r="RWH42" s="188"/>
      <c r="RWI42" s="188"/>
      <c r="RWJ42" s="188"/>
      <c r="RWK42" s="188"/>
      <c r="RWL42" s="188"/>
      <c r="RWM42" s="188"/>
      <c r="RWN42" s="188"/>
      <c r="RWO42" s="188"/>
      <c r="RWP42" s="188"/>
      <c r="RWQ42" s="188"/>
      <c r="RWR42" s="188"/>
      <c r="RWS42" s="188"/>
      <c r="RWT42" s="188"/>
      <c r="RWU42" s="188"/>
      <c r="RWV42" s="188"/>
      <c r="RWW42" s="188"/>
      <c r="RWX42" s="188"/>
      <c r="RWY42" s="188"/>
      <c r="RWZ42" s="188"/>
      <c r="RXA42" s="188"/>
      <c r="RXB42" s="188"/>
      <c r="RXC42" s="188"/>
      <c r="RXD42" s="188"/>
      <c r="RXE42" s="188"/>
      <c r="RXF42" s="188"/>
      <c r="RXG42" s="188"/>
      <c r="RXH42" s="188"/>
      <c r="RXI42" s="188"/>
      <c r="RXJ42" s="188"/>
      <c r="RXK42" s="188"/>
      <c r="RXL42" s="188"/>
      <c r="RXM42" s="188"/>
      <c r="RXN42" s="188"/>
      <c r="RXO42" s="188"/>
      <c r="RXP42" s="188"/>
      <c r="RXQ42" s="188"/>
      <c r="RXR42" s="188"/>
      <c r="RXS42" s="188"/>
      <c r="RXT42" s="188"/>
      <c r="RXU42" s="188"/>
      <c r="RXV42" s="188"/>
      <c r="RXW42" s="188"/>
      <c r="RXX42" s="188"/>
      <c r="RXY42" s="188"/>
      <c r="RXZ42" s="188"/>
      <c r="RYA42" s="188"/>
      <c r="RYB42" s="188"/>
      <c r="RYC42" s="188"/>
      <c r="RYD42" s="188"/>
      <c r="RYE42" s="188"/>
      <c r="RYF42" s="188"/>
      <c r="RYG42" s="188"/>
      <c r="RYH42" s="188"/>
      <c r="RYI42" s="188"/>
      <c r="RYJ42" s="188"/>
      <c r="RYK42" s="188"/>
      <c r="RYL42" s="188"/>
      <c r="RYM42" s="188"/>
      <c r="RYN42" s="188"/>
      <c r="RYO42" s="188"/>
      <c r="RYP42" s="188"/>
      <c r="RYQ42" s="188"/>
      <c r="RYR42" s="188"/>
      <c r="RYS42" s="188"/>
      <c r="RYT42" s="188"/>
      <c r="RYU42" s="188"/>
      <c r="RYV42" s="188"/>
      <c r="RYW42" s="188"/>
      <c r="RYX42" s="188"/>
      <c r="RYY42" s="188"/>
      <c r="RYZ42" s="188"/>
      <c r="RZA42" s="188"/>
      <c r="RZB42" s="188"/>
      <c r="RZC42" s="188"/>
      <c r="RZD42" s="188"/>
      <c r="RZE42" s="188"/>
      <c r="RZF42" s="188"/>
      <c r="RZG42" s="188"/>
      <c r="RZH42" s="188"/>
      <c r="RZI42" s="188"/>
      <c r="RZJ42" s="188"/>
      <c r="RZK42" s="188"/>
      <c r="RZL42" s="188"/>
      <c r="RZM42" s="188"/>
      <c r="RZN42" s="188"/>
      <c r="RZO42" s="188"/>
      <c r="RZP42" s="188"/>
      <c r="RZQ42" s="188"/>
      <c r="RZR42" s="188"/>
      <c r="RZS42" s="188"/>
      <c r="RZT42" s="188"/>
      <c r="RZU42" s="188"/>
      <c r="RZV42" s="188"/>
      <c r="RZW42" s="188"/>
      <c r="RZX42" s="188"/>
      <c r="RZY42" s="188"/>
      <c r="RZZ42" s="188"/>
      <c r="SAA42" s="188"/>
      <c r="SAB42" s="188"/>
      <c r="SAC42" s="188"/>
      <c r="SAD42" s="188"/>
      <c r="SAE42" s="188"/>
      <c r="SAF42" s="188"/>
      <c r="SAG42" s="188"/>
      <c r="SAH42" s="188"/>
      <c r="SAI42" s="188"/>
      <c r="SAJ42" s="188"/>
      <c r="SAK42" s="188"/>
      <c r="SAL42" s="188"/>
      <c r="SAM42" s="188"/>
      <c r="SAN42" s="188"/>
      <c r="SAO42" s="188"/>
      <c r="SAP42" s="188"/>
      <c r="SAQ42" s="188"/>
      <c r="SAR42" s="188"/>
      <c r="SAS42" s="188"/>
      <c r="SAT42" s="188"/>
      <c r="SAU42" s="188"/>
      <c r="SAV42" s="188"/>
      <c r="SAW42" s="188"/>
      <c r="SAX42" s="188"/>
      <c r="SAY42" s="188"/>
      <c r="SAZ42" s="188"/>
      <c r="SBA42" s="188"/>
      <c r="SBB42" s="188"/>
      <c r="SBC42" s="188"/>
      <c r="SBD42" s="188"/>
      <c r="SBE42" s="188"/>
      <c r="SBF42" s="188"/>
      <c r="SBG42" s="188"/>
      <c r="SBH42" s="188"/>
      <c r="SBI42" s="188"/>
      <c r="SBJ42" s="188"/>
      <c r="SBK42" s="188"/>
      <c r="SBL42" s="188"/>
      <c r="SBM42" s="188"/>
      <c r="SBN42" s="188"/>
      <c r="SBO42" s="188"/>
      <c r="SBP42" s="188"/>
      <c r="SBQ42" s="188"/>
      <c r="SBR42" s="188"/>
      <c r="SBS42" s="188"/>
      <c r="SBT42" s="188"/>
      <c r="SBU42" s="188"/>
      <c r="SBV42" s="188"/>
      <c r="SBW42" s="188"/>
      <c r="SBX42" s="188"/>
      <c r="SBY42" s="188"/>
      <c r="SBZ42" s="188"/>
      <c r="SCA42" s="188"/>
      <c r="SCB42" s="188"/>
      <c r="SCC42" s="188"/>
      <c r="SCD42" s="188"/>
      <c r="SCE42" s="188"/>
      <c r="SCF42" s="188"/>
      <c r="SCG42" s="188"/>
      <c r="SCH42" s="188"/>
      <c r="SCI42" s="188"/>
      <c r="SCJ42" s="188"/>
      <c r="SCK42" s="188"/>
      <c r="SCL42" s="188"/>
      <c r="SCM42" s="188"/>
      <c r="SCN42" s="188"/>
      <c r="SCO42" s="188"/>
      <c r="SCP42" s="188"/>
      <c r="SCQ42" s="188"/>
      <c r="SCR42" s="188"/>
      <c r="SCS42" s="188"/>
      <c r="SCT42" s="188"/>
      <c r="SCU42" s="188"/>
      <c r="SCV42" s="188"/>
      <c r="SCW42" s="188"/>
      <c r="SCX42" s="188"/>
      <c r="SCY42" s="188"/>
      <c r="SCZ42" s="188"/>
      <c r="SDA42" s="188"/>
      <c r="SDB42" s="188"/>
      <c r="SDC42" s="188"/>
      <c r="SDD42" s="188"/>
      <c r="SDE42" s="188"/>
      <c r="SDF42" s="188"/>
      <c r="SDG42" s="188"/>
      <c r="SDH42" s="188"/>
      <c r="SDI42" s="188"/>
      <c r="SDJ42" s="188"/>
      <c r="SDK42" s="188"/>
      <c r="SDL42" s="188"/>
      <c r="SDM42" s="188"/>
      <c r="SDN42" s="188"/>
      <c r="SDO42" s="188"/>
      <c r="SDP42" s="188"/>
      <c r="SDQ42" s="188"/>
      <c r="SDR42" s="188"/>
      <c r="SDS42" s="188"/>
      <c r="SDT42" s="188"/>
      <c r="SDU42" s="188"/>
      <c r="SDV42" s="188"/>
      <c r="SDW42" s="188"/>
      <c r="SDX42" s="188"/>
      <c r="SDY42" s="188"/>
      <c r="SDZ42" s="188"/>
      <c r="SEA42" s="188"/>
      <c r="SEB42" s="188"/>
      <c r="SEC42" s="188"/>
      <c r="SED42" s="188"/>
      <c r="SEE42" s="188"/>
      <c r="SEF42" s="188"/>
      <c r="SEG42" s="188"/>
      <c r="SEH42" s="188"/>
      <c r="SEI42" s="188"/>
      <c r="SEJ42" s="188"/>
      <c r="SEK42" s="188"/>
      <c r="SEL42" s="188"/>
      <c r="SEM42" s="188"/>
      <c r="SEN42" s="188"/>
      <c r="SEO42" s="188"/>
      <c r="SEP42" s="188"/>
      <c r="SEQ42" s="188"/>
      <c r="SER42" s="188"/>
      <c r="SES42" s="188"/>
      <c r="SET42" s="188"/>
      <c r="SEU42" s="188"/>
      <c r="SEV42" s="188"/>
      <c r="SEW42" s="188"/>
      <c r="SEX42" s="188"/>
      <c r="SEY42" s="188"/>
      <c r="SEZ42" s="188"/>
      <c r="SFA42" s="188"/>
      <c r="SFB42" s="188"/>
      <c r="SFC42" s="188"/>
      <c r="SFD42" s="188"/>
      <c r="SFE42" s="188"/>
      <c r="SFF42" s="188"/>
      <c r="SFG42" s="188"/>
      <c r="SFH42" s="188"/>
      <c r="SFI42" s="188"/>
      <c r="SFJ42" s="188"/>
      <c r="SFK42" s="188"/>
      <c r="SFL42" s="188"/>
      <c r="SFM42" s="188"/>
      <c r="SFN42" s="188"/>
      <c r="SFO42" s="188"/>
      <c r="SFP42" s="188"/>
      <c r="SFQ42" s="188"/>
      <c r="SFR42" s="188"/>
      <c r="SFS42" s="188"/>
      <c r="SFT42" s="188"/>
      <c r="SFU42" s="188"/>
      <c r="SFV42" s="188"/>
      <c r="SFW42" s="188"/>
      <c r="SFX42" s="188"/>
      <c r="SFY42" s="188"/>
      <c r="SFZ42" s="188"/>
      <c r="SGA42" s="188"/>
      <c r="SGB42" s="188"/>
      <c r="SGC42" s="188"/>
      <c r="SGD42" s="188"/>
      <c r="SGE42" s="188"/>
      <c r="SGF42" s="188"/>
      <c r="SGG42" s="188"/>
      <c r="SGH42" s="188"/>
      <c r="SGI42" s="188"/>
      <c r="SGJ42" s="188"/>
      <c r="SGK42" s="188"/>
      <c r="SGL42" s="188"/>
      <c r="SGM42" s="188"/>
      <c r="SGN42" s="188"/>
      <c r="SGO42" s="188"/>
      <c r="SGP42" s="188"/>
      <c r="SGQ42" s="188"/>
      <c r="SGR42" s="188"/>
      <c r="SGS42" s="188"/>
      <c r="SGT42" s="188"/>
      <c r="SGU42" s="188"/>
      <c r="SGV42" s="188"/>
      <c r="SGW42" s="188"/>
      <c r="SGX42" s="188"/>
      <c r="SGY42" s="188"/>
      <c r="SGZ42" s="188"/>
      <c r="SHA42" s="188"/>
      <c r="SHB42" s="188"/>
      <c r="SHC42" s="188"/>
      <c r="SHD42" s="188"/>
      <c r="SHE42" s="188"/>
      <c r="SHF42" s="188"/>
      <c r="SHG42" s="188"/>
      <c r="SHH42" s="188"/>
      <c r="SHI42" s="188"/>
      <c r="SHJ42" s="188"/>
      <c r="SHK42" s="188"/>
      <c r="SHL42" s="188"/>
      <c r="SHM42" s="188"/>
      <c r="SHN42" s="188"/>
      <c r="SHO42" s="188"/>
      <c r="SHP42" s="188"/>
      <c r="SHQ42" s="188"/>
      <c r="SHR42" s="188"/>
      <c r="SHS42" s="188"/>
      <c r="SHT42" s="188"/>
      <c r="SHU42" s="188"/>
      <c r="SHV42" s="188"/>
      <c r="SHW42" s="188"/>
      <c r="SHX42" s="188"/>
      <c r="SHY42" s="188"/>
      <c r="SHZ42" s="188"/>
      <c r="SIA42" s="188"/>
      <c r="SIB42" s="188"/>
      <c r="SIC42" s="188"/>
      <c r="SID42" s="188"/>
      <c r="SIE42" s="188"/>
      <c r="SIF42" s="188"/>
      <c r="SIG42" s="188"/>
      <c r="SIH42" s="188"/>
      <c r="SII42" s="188"/>
      <c r="SIJ42" s="188"/>
      <c r="SIK42" s="188"/>
      <c r="SIL42" s="188"/>
      <c r="SIM42" s="188"/>
      <c r="SIN42" s="188"/>
      <c r="SIO42" s="188"/>
      <c r="SIP42" s="188"/>
      <c r="SIQ42" s="188"/>
      <c r="SIR42" s="188"/>
      <c r="SIS42" s="188"/>
      <c r="SIT42" s="188"/>
      <c r="SIU42" s="188"/>
      <c r="SIV42" s="188"/>
      <c r="SIW42" s="188"/>
      <c r="SIX42" s="188"/>
      <c r="SIY42" s="188"/>
      <c r="SIZ42" s="188"/>
      <c r="SJA42" s="188"/>
      <c r="SJB42" s="188"/>
      <c r="SJC42" s="188"/>
      <c r="SJD42" s="188"/>
      <c r="SJE42" s="188"/>
      <c r="SJF42" s="188"/>
      <c r="SJG42" s="188"/>
      <c r="SJH42" s="188"/>
      <c r="SJI42" s="188"/>
      <c r="SJJ42" s="188"/>
      <c r="SJK42" s="188"/>
      <c r="SJL42" s="188"/>
      <c r="SJM42" s="188"/>
      <c r="SJN42" s="188"/>
      <c r="SJO42" s="188"/>
      <c r="SJP42" s="188"/>
      <c r="SJQ42" s="188"/>
      <c r="SJR42" s="188"/>
      <c r="SJS42" s="188"/>
      <c r="SJT42" s="188"/>
      <c r="SJU42" s="188"/>
      <c r="SJV42" s="188"/>
      <c r="SJW42" s="188"/>
      <c r="SJX42" s="188"/>
      <c r="SJY42" s="188"/>
      <c r="SJZ42" s="188"/>
      <c r="SKA42" s="188"/>
      <c r="SKB42" s="188"/>
      <c r="SKC42" s="188"/>
      <c r="SKD42" s="188"/>
      <c r="SKE42" s="188"/>
      <c r="SKF42" s="188"/>
      <c r="SKG42" s="188"/>
      <c r="SKH42" s="188"/>
      <c r="SKI42" s="188"/>
      <c r="SKJ42" s="188"/>
      <c r="SKK42" s="188"/>
      <c r="SKL42" s="188"/>
      <c r="SKM42" s="188"/>
      <c r="SKN42" s="188"/>
      <c r="SKO42" s="188"/>
      <c r="SKP42" s="188"/>
      <c r="SKQ42" s="188"/>
      <c r="SKR42" s="188"/>
      <c r="SKS42" s="188"/>
      <c r="SKT42" s="188"/>
      <c r="SKU42" s="188"/>
      <c r="SKV42" s="188"/>
      <c r="SKW42" s="188"/>
      <c r="SKX42" s="188"/>
      <c r="SKY42" s="188"/>
      <c r="SKZ42" s="188"/>
      <c r="SLA42" s="188"/>
      <c r="SLB42" s="188"/>
      <c r="SLC42" s="188"/>
      <c r="SLD42" s="188"/>
      <c r="SLE42" s="188"/>
      <c r="SLF42" s="188"/>
      <c r="SLG42" s="188"/>
      <c r="SLH42" s="188"/>
      <c r="SLI42" s="188"/>
      <c r="SLJ42" s="188"/>
      <c r="SLK42" s="188"/>
      <c r="SLL42" s="188"/>
      <c r="SLM42" s="188"/>
      <c r="SLN42" s="188"/>
      <c r="SLO42" s="188"/>
      <c r="SLP42" s="188"/>
      <c r="SLQ42" s="188"/>
      <c r="SLR42" s="188"/>
      <c r="SLS42" s="188"/>
      <c r="SLT42" s="188"/>
      <c r="SLU42" s="188"/>
      <c r="SLV42" s="188"/>
      <c r="SLW42" s="188"/>
      <c r="SLX42" s="188"/>
      <c r="SLY42" s="188"/>
      <c r="SLZ42" s="188"/>
      <c r="SMA42" s="188"/>
      <c r="SMB42" s="188"/>
      <c r="SMC42" s="188"/>
      <c r="SMD42" s="188"/>
      <c r="SME42" s="188"/>
      <c r="SMF42" s="188"/>
      <c r="SMG42" s="188"/>
      <c r="SMH42" s="188"/>
      <c r="SMI42" s="188"/>
      <c r="SMJ42" s="188"/>
      <c r="SMK42" s="188"/>
      <c r="SML42" s="188"/>
      <c r="SMM42" s="188"/>
      <c r="SMN42" s="188"/>
      <c r="SMO42" s="188"/>
      <c r="SMP42" s="188"/>
      <c r="SMQ42" s="188"/>
      <c r="SMR42" s="188"/>
      <c r="SMS42" s="188"/>
      <c r="SMT42" s="188"/>
      <c r="SMU42" s="188"/>
      <c r="SMV42" s="188"/>
      <c r="SMW42" s="188"/>
      <c r="SMX42" s="188"/>
      <c r="SMY42" s="188"/>
      <c r="SMZ42" s="188"/>
      <c r="SNA42" s="188"/>
      <c r="SNB42" s="188"/>
      <c r="SNC42" s="188"/>
      <c r="SND42" s="188"/>
      <c r="SNE42" s="188"/>
      <c r="SNF42" s="188"/>
      <c r="SNG42" s="188"/>
      <c r="SNH42" s="188"/>
      <c r="SNI42" s="188"/>
      <c r="SNJ42" s="188"/>
      <c r="SNK42" s="188"/>
      <c r="SNL42" s="188"/>
      <c r="SNM42" s="188"/>
      <c r="SNN42" s="188"/>
      <c r="SNO42" s="188"/>
      <c r="SNP42" s="188"/>
      <c r="SNQ42" s="188"/>
      <c r="SNR42" s="188"/>
      <c r="SNS42" s="188"/>
      <c r="SNT42" s="188"/>
      <c r="SNU42" s="188"/>
      <c r="SNV42" s="188"/>
      <c r="SNW42" s="188"/>
      <c r="SNX42" s="188"/>
      <c r="SNY42" s="188"/>
      <c r="SNZ42" s="188"/>
      <c r="SOA42" s="188"/>
      <c r="SOB42" s="188"/>
      <c r="SOC42" s="188"/>
      <c r="SOD42" s="188"/>
      <c r="SOE42" s="188"/>
      <c r="SOF42" s="188"/>
      <c r="SOG42" s="188"/>
      <c r="SOH42" s="188"/>
      <c r="SOI42" s="188"/>
      <c r="SOJ42" s="188"/>
      <c r="SOK42" s="188"/>
      <c r="SOL42" s="188"/>
      <c r="SOM42" s="188"/>
      <c r="SON42" s="188"/>
      <c r="SOO42" s="188"/>
      <c r="SOP42" s="188"/>
      <c r="SOQ42" s="188"/>
      <c r="SOR42" s="188"/>
      <c r="SOS42" s="188"/>
      <c r="SOT42" s="188"/>
      <c r="SOU42" s="188"/>
      <c r="SOV42" s="188"/>
      <c r="SOW42" s="188"/>
      <c r="SOX42" s="188"/>
      <c r="SOY42" s="188"/>
      <c r="SOZ42" s="188"/>
      <c r="SPA42" s="188"/>
      <c r="SPB42" s="188"/>
      <c r="SPC42" s="188"/>
      <c r="SPD42" s="188"/>
      <c r="SPE42" s="188"/>
      <c r="SPF42" s="188"/>
      <c r="SPG42" s="188"/>
      <c r="SPH42" s="188"/>
      <c r="SPI42" s="188"/>
      <c r="SPJ42" s="188"/>
      <c r="SPK42" s="188"/>
      <c r="SPL42" s="188"/>
      <c r="SPM42" s="188"/>
      <c r="SPN42" s="188"/>
      <c r="SPO42" s="188"/>
      <c r="SPP42" s="188"/>
      <c r="SPQ42" s="188"/>
      <c r="SPR42" s="188"/>
      <c r="SPS42" s="188"/>
      <c r="SPT42" s="188"/>
      <c r="SPU42" s="188"/>
      <c r="SPV42" s="188"/>
      <c r="SPW42" s="188"/>
      <c r="SPX42" s="188"/>
      <c r="SPY42" s="188"/>
      <c r="SPZ42" s="188"/>
      <c r="SQA42" s="188"/>
      <c r="SQB42" s="188"/>
      <c r="SQC42" s="188"/>
      <c r="SQD42" s="188"/>
      <c r="SQE42" s="188"/>
      <c r="SQF42" s="188"/>
      <c r="SQG42" s="188"/>
      <c r="SQH42" s="188"/>
      <c r="SQI42" s="188"/>
      <c r="SQJ42" s="188"/>
      <c r="SQK42" s="188"/>
      <c r="SQL42" s="188"/>
      <c r="SQM42" s="188"/>
      <c r="SQN42" s="188"/>
      <c r="SQO42" s="188"/>
      <c r="SQP42" s="188"/>
      <c r="SQQ42" s="188"/>
      <c r="SQR42" s="188"/>
      <c r="SQS42" s="188"/>
      <c r="SQT42" s="188"/>
      <c r="SQU42" s="188"/>
      <c r="SQV42" s="188"/>
      <c r="SQW42" s="188"/>
      <c r="SQX42" s="188"/>
      <c r="SQY42" s="188"/>
      <c r="SQZ42" s="188"/>
      <c r="SRA42" s="188"/>
      <c r="SRB42" s="188"/>
      <c r="SRC42" s="188"/>
      <c r="SRD42" s="188"/>
      <c r="SRE42" s="188"/>
      <c r="SRF42" s="188"/>
      <c r="SRG42" s="188"/>
      <c r="SRH42" s="188"/>
      <c r="SRI42" s="188"/>
      <c r="SRJ42" s="188"/>
      <c r="SRK42" s="188"/>
      <c r="SRL42" s="188"/>
      <c r="SRM42" s="188"/>
      <c r="SRN42" s="188"/>
      <c r="SRO42" s="188"/>
      <c r="SRP42" s="188"/>
      <c r="SRQ42" s="188"/>
      <c r="SRR42" s="188"/>
      <c r="SRS42" s="188"/>
      <c r="SRT42" s="188"/>
      <c r="SRU42" s="188"/>
      <c r="SRV42" s="188"/>
      <c r="SRW42" s="188"/>
      <c r="SRX42" s="188"/>
      <c r="SRY42" s="188"/>
      <c r="SRZ42" s="188"/>
      <c r="SSA42" s="188"/>
      <c r="SSB42" s="188"/>
      <c r="SSC42" s="188"/>
      <c r="SSD42" s="188"/>
      <c r="SSE42" s="188"/>
      <c r="SSF42" s="188"/>
      <c r="SSG42" s="188"/>
      <c r="SSH42" s="188"/>
      <c r="SSI42" s="188"/>
      <c r="SSJ42" s="188"/>
      <c r="SSK42" s="188"/>
      <c r="SSL42" s="188"/>
      <c r="SSM42" s="188"/>
      <c r="SSN42" s="188"/>
      <c r="SSO42" s="188"/>
      <c r="SSP42" s="188"/>
      <c r="SSQ42" s="188"/>
      <c r="SSR42" s="188"/>
      <c r="SSS42" s="188"/>
      <c r="SST42" s="188"/>
      <c r="SSU42" s="188"/>
      <c r="SSV42" s="188"/>
      <c r="SSW42" s="188"/>
      <c r="SSX42" s="188"/>
      <c r="SSY42" s="188"/>
      <c r="SSZ42" s="188"/>
      <c r="STA42" s="188"/>
      <c r="STB42" s="188"/>
      <c r="STC42" s="188"/>
      <c r="STD42" s="188"/>
      <c r="STE42" s="188"/>
      <c r="STF42" s="188"/>
      <c r="STG42" s="188"/>
      <c r="STH42" s="188"/>
      <c r="STI42" s="188"/>
      <c r="STJ42" s="188"/>
      <c r="STK42" s="188"/>
      <c r="STL42" s="188"/>
      <c r="STM42" s="188"/>
      <c r="STN42" s="188"/>
      <c r="STO42" s="188"/>
      <c r="STP42" s="188"/>
      <c r="STQ42" s="188"/>
      <c r="STR42" s="188"/>
      <c r="STS42" s="188"/>
      <c r="STT42" s="188"/>
      <c r="STU42" s="188"/>
      <c r="STV42" s="188"/>
      <c r="STW42" s="188"/>
      <c r="STX42" s="188"/>
      <c r="STY42" s="188"/>
      <c r="STZ42" s="188"/>
      <c r="SUA42" s="188"/>
      <c r="SUB42" s="188"/>
      <c r="SUC42" s="188"/>
      <c r="SUD42" s="188"/>
      <c r="SUE42" s="188"/>
      <c r="SUF42" s="188"/>
      <c r="SUG42" s="188"/>
      <c r="SUH42" s="188"/>
      <c r="SUI42" s="188"/>
      <c r="SUJ42" s="188"/>
      <c r="SUK42" s="188"/>
      <c r="SUL42" s="188"/>
      <c r="SUM42" s="188"/>
      <c r="SUN42" s="188"/>
      <c r="SUO42" s="188"/>
      <c r="SUP42" s="188"/>
      <c r="SUQ42" s="188"/>
      <c r="SUR42" s="188"/>
      <c r="SUS42" s="188"/>
      <c r="SUT42" s="188"/>
      <c r="SUU42" s="188"/>
      <c r="SUV42" s="188"/>
      <c r="SUW42" s="188"/>
      <c r="SUX42" s="188"/>
      <c r="SUY42" s="188"/>
      <c r="SUZ42" s="188"/>
      <c r="SVA42" s="188"/>
      <c r="SVB42" s="188"/>
      <c r="SVC42" s="188"/>
      <c r="SVD42" s="188"/>
      <c r="SVE42" s="188"/>
      <c r="SVF42" s="188"/>
      <c r="SVG42" s="188"/>
      <c r="SVH42" s="188"/>
      <c r="SVI42" s="188"/>
      <c r="SVJ42" s="188"/>
      <c r="SVK42" s="188"/>
      <c r="SVL42" s="188"/>
      <c r="SVM42" s="188"/>
      <c r="SVN42" s="188"/>
      <c r="SVO42" s="188"/>
      <c r="SVP42" s="188"/>
      <c r="SVQ42" s="188"/>
      <c r="SVR42" s="188"/>
      <c r="SVS42" s="188"/>
      <c r="SVT42" s="188"/>
      <c r="SVU42" s="188"/>
      <c r="SVV42" s="188"/>
      <c r="SVW42" s="188"/>
      <c r="SVX42" s="188"/>
      <c r="SVY42" s="188"/>
      <c r="SVZ42" s="188"/>
      <c r="SWA42" s="188"/>
      <c r="SWB42" s="188"/>
      <c r="SWC42" s="188"/>
      <c r="SWD42" s="188"/>
      <c r="SWE42" s="188"/>
      <c r="SWF42" s="188"/>
      <c r="SWG42" s="188"/>
      <c r="SWH42" s="188"/>
      <c r="SWI42" s="188"/>
      <c r="SWJ42" s="188"/>
      <c r="SWK42" s="188"/>
      <c r="SWL42" s="188"/>
      <c r="SWM42" s="188"/>
      <c r="SWN42" s="188"/>
      <c r="SWO42" s="188"/>
      <c r="SWP42" s="188"/>
      <c r="SWQ42" s="188"/>
      <c r="SWR42" s="188"/>
      <c r="SWS42" s="188"/>
      <c r="SWT42" s="188"/>
      <c r="SWU42" s="188"/>
      <c r="SWV42" s="188"/>
      <c r="SWW42" s="188"/>
      <c r="SWX42" s="188"/>
      <c r="SWY42" s="188"/>
      <c r="SWZ42" s="188"/>
      <c r="SXA42" s="188"/>
      <c r="SXB42" s="188"/>
      <c r="SXC42" s="188"/>
      <c r="SXD42" s="188"/>
      <c r="SXE42" s="188"/>
      <c r="SXF42" s="188"/>
      <c r="SXG42" s="188"/>
      <c r="SXH42" s="188"/>
      <c r="SXI42" s="188"/>
      <c r="SXJ42" s="188"/>
      <c r="SXK42" s="188"/>
      <c r="SXL42" s="188"/>
      <c r="SXM42" s="188"/>
      <c r="SXN42" s="188"/>
      <c r="SXO42" s="188"/>
      <c r="SXP42" s="188"/>
      <c r="SXQ42" s="188"/>
      <c r="SXR42" s="188"/>
      <c r="SXS42" s="188"/>
      <c r="SXT42" s="188"/>
      <c r="SXU42" s="188"/>
      <c r="SXV42" s="188"/>
      <c r="SXW42" s="188"/>
      <c r="SXX42" s="188"/>
      <c r="SXY42" s="188"/>
      <c r="SXZ42" s="188"/>
      <c r="SYA42" s="188"/>
      <c r="SYB42" s="188"/>
      <c r="SYC42" s="188"/>
      <c r="SYD42" s="188"/>
      <c r="SYE42" s="188"/>
      <c r="SYF42" s="188"/>
      <c r="SYG42" s="188"/>
      <c r="SYH42" s="188"/>
      <c r="SYI42" s="188"/>
      <c r="SYJ42" s="188"/>
      <c r="SYK42" s="188"/>
      <c r="SYL42" s="188"/>
      <c r="SYM42" s="188"/>
      <c r="SYN42" s="188"/>
      <c r="SYO42" s="188"/>
      <c r="SYP42" s="188"/>
      <c r="SYQ42" s="188"/>
      <c r="SYR42" s="188"/>
      <c r="SYS42" s="188"/>
      <c r="SYT42" s="188"/>
      <c r="SYU42" s="188"/>
      <c r="SYV42" s="188"/>
      <c r="SYW42" s="188"/>
      <c r="SYX42" s="188"/>
      <c r="SYY42" s="188"/>
      <c r="SYZ42" s="188"/>
      <c r="SZA42" s="188"/>
      <c r="SZB42" s="188"/>
      <c r="SZC42" s="188"/>
      <c r="SZD42" s="188"/>
      <c r="SZE42" s="188"/>
      <c r="SZF42" s="188"/>
      <c r="SZG42" s="188"/>
      <c r="SZH42" s="188"/>
      <c r="SZI42" s="188"/>
      <c r="SZJ42" s="188"/>
      <c r="SZK42" s="188"/>
      <c r="SZL42" s="188"/>
      <c r="SZM42" s="188"/>
      <c r="SZN42" s="188"/>
      <c r="SZO42" s="188"/>
      <c r="SZP42" s="188"/>
      <c r="SZQ42" s="188"/>
      <c r="SZR42" s="188"/>
      <c r="SZS42" s="188"/>
      <c r="SZT42" s="188"/>
      <c r="SZU42" s="188"/>
      <c r="SZV42" s="188"/>
      <c r="SZW42" s="188"/>
      <c r="SZX42" s="188"/>
      <c r="SZY42" s="188"/>
      <c r="SZZ42" s="188"/>
      <c r="TAA42" s="188"/>
      <c r="TAB42" s="188"/>
      <c r="TAC42" s="188"/>
      <c r="TAD42" s="188"/>
      <c r="TAE42" s="188"/>
      <c r="TAF42" s="188"/>
      <c r="TAG42" s="188"/>
      <c r="TAH42" s="188"/>
      <c r="TAI42" s="188"/>
      <c r="TAJ42" s="188"/>
      <c r="TAK42" s="188"/>
      <c r="TAL42" s="188"/>
      <c r="TAM42" s="188"/>
      <c r="TAN42" s="188"/>
      <c r="TAO42" s="188"/>
      <c r="TAP42" s="188"/>
      <c r="TAQ42" s="188"/>
      <c r="TAR42" s="188"/>
      <c r="TAS42" s="188"/>
      <c r="TAT42" s="188"/>
      <c r="TAU42" s="188"/>
      <c r="TAV42" s="188"/>
      <c r="TAW42" s="188"/>
      <c r="TAX42" s="188"/>
      <c r="TAY42" s="188"/>
      <c r="TAZ42" s="188"/>
      <c r="TBA42" s="188"/>
      <c r="TBB42" s="188"/>
      <c r="TBC42" s="188"/>
      <c r="TBD42" s="188"/>
      <c r="TBE42" s="188"/>
      <c r="TBF42" s="188"/>
      <c r="TBG42" s="188"/>
      <c r="TBH42" s="188"/>
      <c r="TBI42" s="188"/>
      <c r="TBJ42" s="188"/>
      <c r="TBK42" s="188"/>
      <c r="TBL42" s="188"/>
      <c r="TBM42" s="188"/>
      <c r="TBN42" s="188"/>
      <c r="TBO42" s="188"/>
      <c r="TBP42" s="188"/>
      <c r="TBQ42" s="188"/>
      <c r="TBR42" s="188"/>
      <c r="TBS42" s="188"/>
      <c r="TBT42" s="188"/>
      <c r="TBU42" s="188"/>
      <c r="TBV42" s="188"/>
      <c r="TBW42" s="188"/>
      <c r="TBX42" s="188"/>
      <c r="TBY42" s="188"/>
      <c r="TBZ42" s="188"/>
      <c r="TCA42" s="188"/>
      <c r="TCB42" s="188"/>
      <c r="TCC42" s="188"/>
      <c r="TCD42" s="188"/>
      <c r="TCE42" s="188"/>
      <c r="TCF42" s="188"/>
      <c r="TCG42" s="188"/>
      <c r="TCH42" s="188"/>
      <c r="TCI42" s="188"/>
      <c r="TCJ42" s="188"/>
      <c r="TCK42" s="188"/>
      <c r="TCL42" s="188"/>
      <c r="TCM42" s="188"/>
      <c r="TCN42" s="188"/>
      <c r="TCO42" s="188"/>
      <c r="TCP42" s="188"/>
      <c r="TCQ42" s="188"/>
      <c r="TCR42" s="188"/>
      <c r="TCS42" s="188"/>
      <c r="TCT42" s="188"/>
      <c r="TCU42" s="188"/>
      <c r="TCV42" s="188"/>
      <c r="TCW42" s="188"/>
      <c r="TCX42" s="188"/>
      <c r="TCY42" s="188"/>
      <c r="TCZ42" s="188"/>
      <c r="TDA42" s="188"/>
      <c r="TDB42" s="188"/>
      <c r="TDC42" s="188"/>
      <c r="TDD42" s="188"/>
      <c r="TDE42" s="188"/>
      <c r="TDF42" s="188"/>
      <c r="TDG42" s="188"/>
      <c r="TDH42" s="188"/>
      <c r="TDI42" s="188"/>
      <c r="TDJ42" s="188"/>
      <c r="TDK42" s="188"/>
      <c r="TDL42" s="188"/>
      <c r="TDM42" s="188"/>
      <c r="TDN42" s="188"/>
      <c r="TDO42" s="188"/>
      <c r="TDP42" s="188"/>
      <c r="TDQ42" s="188"/>
      <c r="TDR42" s="188"/>
      <c r="TDS42" s="188"/>
      <c r="TDT42" s="188"/>
      <c r="TDU42" s="188"/>
      <c r="TDV42" s="188"/>
      <c r="TDW42" s="188"/>
      <c r="TDX42" s="188"/>
      <c r="TDY42" s="188"/>
      <c r="TDZ42" s="188"/>
      <c r="TEA42" s="188"/>
      <c r="TEB42" s="188"/>
      <c r="TEC42" s="188"/>
      <c r="TED42" s="188"/>
      <c r="TEE42" s="188"/>
      <c r="TEF42" s="188"/>
      <c r="TEG42" s="188"/>
      <c r="TEH42" s="188"/>
      <c r="TEI42" s="188"/>
      <c r="TEJ42" s="188"/>
      <c r="TEK42" s="188"/>
      <c r="TEL42" s="188"/>
      <c r="TEM42" s="188"/>
      <c r="TEN42" s="188"/>
      <c r="TEO42" s="188"/>
      <c r="TEP42" s="188"/>
      <c r="TEQ42" s="188"/>
      <c r="TER42" s="188"/>
      <c r="TES42" s="188"/>
      <c r="TET42" s="188"/>
      <c r="TEU42" s="188"/>
      <c r="TEV42" s="188"/>
      <c r="TEW42" s="188"/>
      <c r="TEX42" s="188"/>
      <c r="TEY42" s="188"/>
      <c r="TEZ42" s="188"/>
      <c r="TFA42" s="188"/>
      <c r="TFB42" s="188"/>
      <c r="TFC42" s="188"/>
      <c r="TFD42" s="188"/>
      <c r="TFE42" s="188"/>
      <c r="TFF42" s="188"/>
      <c r="TFG42" s="188"/>
      <c r="TFH42" s="188"/>
      <c r="TFI42" s="188"/>
      <c r="TFJ42" s="188"/>
      <c r="TFK42" s="188"/>
      <c r="TFL42" s="188"/>
      <c r="TFM42" s="188"/>
      <c r="TFN42" s="188"/>
      <c r="TFO42" s="188"/>
      <c r="TFP42" s="188"/>
      <c r="TFQ42" s="188"/>
      <c r="TFR42" s="188"/>
      <c r="TFS42" s="188"/>
      <c r="TFT42" s="188"/>
      <c r="TFU42" s="188"/>
      <c r="TFV42" s="188"/>
      <c r="TFW42" s="188"/>
      <c r="TFX42" s="188"/>
      <c r="TFY42" s="188"/>
      <c r="TFZ42" s="188"/>
      <c r="TGA42" s="188"/>
      <c r="TGB42" s="188"/>
      <c r="TGC42" s="188"/>
      <c r="TGD42" s="188"/>
      <c r="TGE42" s="188"/>
      <c r="TGF42" s="188"/>
      <c r="TGG42" s="188"/>
      <c r="TGH42" s="188"/>
      <c r="TGI42" s="188"/>
      <c r="TGJ42" s="188"/>
      <c r="TGK42" s="188"/>
      <c r="TGL42" s="188"/>
      <c r="TGM42" s="188"/>
      <c r="TGN42" s="188"/>
      <c r="TGO42" s="188"/>
      <c r="TGP42" s="188"/>
      <c r="TGQ42" s="188"/>
      <c r="TGR42" s="188"/>
      <c r="TGS42" s="188"/>
      <c r="TGT42" s="188"/>
      <c r="TGU42" s="188"/>
      <c r="TGV42" s="188"/>
      <c r="TGW42" s="188"/>
      <c r="TGX42" s="188"/>
      <c r="TGY42" s="188"/>
      <c r="TGZ42" s="188"/>
      <c r="THA42" s="188"/>
      <c r="THB42" s="188"/>
      <c r="THC42" s="188"/>
      <c r="THD42" s="188"/>
      <c r="THE42" s="188"/>
      <c r="THF42" s="188"/>
      <c r="THG42" s="188"/>
      <c r="THH42" s="188"/>
      <c r="THI42" s="188"/>
      <c r="THJ42" s="188"/>
      <c r="THK42" s="188"/>
      <c r="THL42" s="188"/>
      <c r="THM42" s="188"/>
      <c r="THN42" s="188"/>
      <c r="THO42" s="188"/>
      <c r="THP42" s="188"/>
      <c r="THQ42" s="188"/>
      <c r="THR42" s="188"/>
      <c r="THS42" s="188"/>
      <c r="THT42" s="188"/>
      <c r="THU42" s="188"/>
      <c r="THV42" s="188"/>
      <c r="THW42" s="188"/>
      <c r="THX42" s="188"/>
      <c r="THY42" s="188"/>
      <c r="THZ42" s="188"/>
      <c r="TIA42" s="188"/>
      <c r="TIB42" s="188"/>
      <c r="TIC42" s="188"/>
      <c r="TID42" s="188"/>
      <c r="TIE42" s="188"/>
      <c r="TIF42" s="188"/>
      <c r="TIG42" s="188"/>
      <c r="TIH42" s="188"/>
      <c r="TII42" s="188"/>
      <c r="TIJ42" s="188"/>
      <c r="TIK42" s="188"/>
      <c r="TIL42" s="188"/>
      <c r="TIM42" s="188"/>
      <c r="TIN42" s="188"/>
      <c r="TIO42" s="188"/>
      <c r="TIP42" s="188"/>
      <c r="TIQ42" s="188"/>
      <c r="TIR42" s="188"/>
      <c r="TIS42" s="188"/>
      <c r="TIT42" s="188"/>
      <c r="TIU42" s="188"/>
      <c r="TIV42" s="188"/>
      <c r="TIW42" s="188"/>
      <c r="TIX42" s="188"/>
      <c r="TIY42" s="188"/>
      <c r="TIZ42" s="188"/>
      <c r="TJA42" s="188"/>
      <c r="TJB42" s="188"/>
      <c r="TJC42" s="188"/>
      <c r="TJD42" s="188"/>
      <c r="TJE42" s="188"/>
      <c r="TJF42" s="188"/>
      <c r="TJG42" s="188"/>
      <c r="TJH42" s="188"/>
      <c r="TJI42" s="188"/>
      <c r="TJJ42" s="188"/>
      <c r="TJK42" s="188"/>
      <c r="TJL42" s="188"/>
      <c r="TJM42" s="188"/>
      <c r="TJN42" s="188"/>
      <c r="TJO42" s="188"/>
      <c r="TJP42" s="188"/>
      <c r="TJQ42" s="188"/>
      <c r="TJR42" s="188"/>
      <c r="TJS42" s="188"/>
      <c r="TJT42" s="188"/>
      <c r="TJU42" s="188"/>
      <c r="TJV42" s="188"/>
      <c r="TJW42" s="188"/>
      <c r="TJX42" s="188"/>
      <c r="TJY42" s="188"/>
      <c r="TJZ42" s="188"/>
      <c r="TKA42" s="188"/>
      <c r="TKB42" s="188"/>
      <c r="TKC42" s="188"/>
      <c r="TKD42" s="188"/>
      <c r="TKE42" s="188"/>
      <c r="TKF42" s="188"/>
      <c r="TKG42" s="188"/>
      <c r="TKH42" s="188"/>
      <c r="TKI42" s="188"/>
      <c r="TKJ42" s="188"/>
      <c r="TKK42" s="188"/>
      <c r="TKL42" s="188"/>
      <c r="TKM42" s="188"/>
      <c r="TKN42" s="188"/>
      <c r="TKO42" s="188"/>
      <c r="TKP42" s="188"/>
      <c r="TKQ42" s="188"/>
      <c r="TKR42" s="188"/>
      <c r="TKS42" s="188"/>
      <c r="TKT42" s="188"/>
      <c r="TKU42" s="188"/>
      <c r="TKV42" s="188"/>
      <c r="TKW42" s="188"/>
      <c r="TKX42" s="188"/>
      <c r="TKY42" s="188"/>
      <c r="TKZ42" s="188"/>
      <c r="TLA42" s="188"/>
      <c r="TLB42" s="188"/>
      <c r="TLC42" s="188"/>
      <c r="TLD42" s="188"/>
      <c r="TLE42" s="188"/>
      <c r="TLF42" s="188"/>
      <c r="TLG42" s="188"/>
      <c r="TLH42" s="188"/>
      <c r="TLI42" s="188"/>
      <c r="TLJ42" s="188"/>
      <c r="TLK42" s="188"/>
      <c r="TLL42" s="188"/>
      <c r="TLM42" s="188"/>
      <c r="TLN42" s="188"/>
      <c r="TLO42" s="188"/>
      <c r="TLP42" s="188"/>
      <c r="TLQ42" s="188"/>
      <c r="TLR42" s="188"/>
      <c r="TLS42" s="188"/>
      <c r="TLT42" s="188"/>
      <c r="TLU42" s="188"/>
      <c r="TLV42" s="188"/>
      <c r="TLW42" s="188"/>
      <c r="TLX42" s="188"/>
      <c r="TLY42" s="188"/>
      <c r="TLZ42" s="188"/>
      <c r="TMA42" s="188"/>
      <c r="TMB42" s="188"/>
      <c r="TMC42" s="188"/>
      <c r="TMD42" s="188"/>
      <c r="TME42" s="188"/>
      <c r="TMF42" s="188"/>
      <c r="TMG42" s="188"/>
      <c r="TMH42" s="188"/>
      <c r="TMI42" s="188"/>
      <c r="TMJ42" s="188"/>
      <c r="TMK42" s="188"/>
      <c r="TML42" s="188"/>
      <c r="TMM42" s="188"/>
      <c r="TMN42" s="188"/>
      <c r="TMO42" s="188"/>
      <c r="TMP42" s="188"/>
      <c r="TMQ42" s="188"/>
      <c r="TMR42" s="188"/>
      <c r="TMS42" s="188"/>
      <c r="TMT42" s="188"/>
      <c r="TMU42" s="188"/>
      <c r="TMV42" s="188"/>
      <c r="TMW42" s="188"/>
      <c r="TMX42" s="188"/>
      <c r="TMY42" s="188"/>
      <c r="TMZ42" s="188"/>
      <c r="TNA42" s="188"/>
      <c r="TNB42" s="188"/>
      <c r="TNC42" s="188"/>
      <c r="TND42" s="188"/>
      <c r="TNE42" s="188"/>
      <c r="TNF42" s="188"/>
      <c r="TNG42" s="188"/>
      <c r="TNH42" s="188"/>
      <c r="TNI42" s="188"/>
      <c r="TNJ42" s="188"/>
      <c r="TNK42" s="188"/>
      <c r="TNL42" s="188"/>
      <c r="TNM42" s="188"/>
      <c r="TNN42" s="188"/>
      <c r="TNO42" s="188"/>
      <c r="TNP42" s="188"/>
      <c r="TNQ42" s="188"/>
      <c r="TNR42" s="188"/>
      <c r="TNS42" s="188"/>
      <c r="TNT42" s="188"/>
      <c r="TNU42" s="188"/>
      <c r="TNV42" s="188"/>
      <c r="TNW42" s="188"/>
      <c r="TNX42" s="188"/>
      <c r="TNY42" s="188"/>
      <c r="TNZ42" s="188"/>
      <c r="TOA42" s="188"/>
      <c r="TOB42" s="188"/>
      <c r="TOC42" s="188"/>
      <c r="TOD42" s="188"/>
      <c r="TOE42" s="188"/>
      <c r="TOF42" s="188"/>
      <c r="TOG42" s="188"/>
      <c r="TOH42" s="188"/>
      <c r="TOI42" s="188"/>
      <c r="TOJ42" s="188"/>
      <c r="TOK42" s="188"/>
      <c r="TOL42" s="188"/>
      <c r="TOM42" s="188"/>
      <c r="TON42" s="188"/>
      <c r="TOO42" s="188"/>
      <c r="TOP42" s="188"/>
      <c r="TOQ42" s="188"/>
      <c r="TOR42" s="188"/>
      <c r="TOS42" s="188"/>
      <c r="TOT42" s="188"/>
      <c r="TOU42" s="188"/>
      <c r="TOV42" s="188"/>
      <c r="TOW42" s="188"/>
      <c r="TOX42" s="188"/>
      <c r="TOY42" s="188"/>
      <c r="TOZ42" s="188"/>
      <c r="TPA42" s="188"/>
      <c r="TPB42" s="188"/>
      <c r="TPC42" s="188"/>
      <c r="TPD42" s="188"/>
      <c r="TPE42" s="188"/>
      <c r="TPF42" s="188"/>
      <c r="TPG42" s="188"/>
      <c r="TPH42" s="188"/>
      <c r="TPI42" s="188"/>
      <c r="TPJ42" s="188"/>
      <c r="TPK42" s="188"/>
      <c r="TPL42" s="188"/>
      <c r="TPM42" s="188"/>
      <c r="TPN42" s="188"/>
      <c r="TPO42" s="188"/>
      <c r="TPP42" s="188"/>
      <c r="TPQ42" s="188"/>
      <c r="TPR42" s="188"/>
      <c r="TPS42" s="188"/>
      <c r="TPT42" s="188"/>
      <c r="TPU42" s="188"/>
      <c r="TPV42" s="188"/>
      <c r="TPW42" s="188"/>
      <c r="TPX42" s="188"/>
      <c r="TPY42" s="188"/>
      <c r="TPZ42" s="188"/>
      <c r="TQA42" s="188"/>
      <c r="TQB42" s="188"/>
      <c r="TQC42" s="188"/>
      <c r="TQD42" s="188"/>
      <c r="TQE42" s="188"/>
      <c r="TQF42" s="188"/>
      <c r="TQG42" s="188"/>
      <c r="TQH42" s="188"/>
      <c r="TQI42" s="188"/>
      <c r="TQJ42" s="188"/>
      <c r="TQK42" s="188"/>
      <c r="TQL42" s="188"/>
      <c r="TQM42" s="188"/>
      <c r="TQN42" s="188"/>
      <c r="TQO42" s="188"/>
      <c r="TQP42" s="188"/>
      <c r="TQQ42" s="188"/>
      <c r="TQR42" s="188"/>
      <c r="TQS42" s="188"/>
      <c r="TQT42" s="188"/>
      <c r="TQU42" s="188"/>
      <c r="TQV42" s="188"/>
      <c r="TQW42" s="188"/>
      <c r="TQX42" s="188"/>
      <c r="TQY42" s="188"/>
      <c r="TQZ42" s="188"/>
      <c r="TRA42" s="188"/>
      <c r="TRB42" s="188"/>
      <c r="TRC42" s="188"/>
      <c r="TRD42" s="188"/>
      <c r="TRE42" s="188"/>
      <c r="TRF42" s="188"/>
      <c r="TRG42" s="188"/>
      <c r="TRH42" s="188"/>
      <c r="TRI42" s="188"/>
      <c r="TRJ42" s="188"/>
      <c r="TRK42" s="188"/>
      <c r="TRL42" s="188"/>
      <c r="TRM42" s="188"/>
      <c r="TRN42" s="188"/>
      <c r="TRO42" s="188"/>
      <c r="TRP42" s="188"/>
      <c r="TRQ42" s="188"/>
      <c r="TRR42" s="188"/>
      <c r="TRS42" s="188"/>
      <c r="TRT42" s="188"/>
      <c r="TRU42" s="188"/>
      <c r="TRV42" s="188"/>
      <c r="TRW42" s="188"/>
      <c r="TRX42" s="188"/>
      <c r="TRY42" s="188"/>
      <c r="TRZ42" s="188"/>
      <c r="TSA42" s="188"/>
      <c r="TSB42" s="188"/>
      <c r="TSC42" s="188"/>
      <c r="TSD42" s="188"/>
      <c r="TSE42" s="188"/>
      <c r="TSF42" s="188"/>
      <c r="TSG42" s="188"/>
      <c r="TSH42" s="188"/>
      <c r="TSI42" s="188"/>
      <c r="TSJ42" s="188"/>
      <c r="TSK42" s="188"/>
      <c r="TSL42" s="188"/>
      <c r="TSM42" s="188"/>
      <c r="TSN42" s="188"/>
      <c r="TSO42" s="188"/>
      <c r="TSP42" s="188"/>
      <c r="TSQ42" s="188"/>
      <c r="TSR42" s="188"/>
      <c r="TSS42" s="188"/>
      <c r="TST42" s="188"/>
      <c r="TSU42" s="188"/>
      <c r="TSV42" s="188"/>
      <c r="TSW42" s="188"/>
      <c r="TSX42" s="188"/>
      <c r="TSY42" s="188"/>
      <c r="TSZ42" s="188"/>
      <c r="TTA42" s="188"/>
      <c r="TTB42" s="188"/>
      <c r="TTC42" s="188"/>
      <c r="TTD42" s="188"/>
      <c r="TTE42" s="188"/>
      <c r="TTF42" s="188"/>
      <c r="TTG42" s="188"/>
      <c r="TTH42" s="188"/>
      <c r="TTI42" s="188"/>
      <c r="TTJ42" s="188"/>
      <c r="TTK42" s="188"/>
      <c r="TTL42" s="188"/>
      <c r="TTM42" s="188"/>
      <c r="TTN42" s="188"/>
      <c r="TTO42" s="188"/>
      <c r="TTP42" s="188"/>
      <c r="TTQ42" s="188"/>
      <c r="TTR42" s="188"/>
      <c r="TTS42" s="188"/>
      <c r="TTT42" s="188"/>
      <c r="TTU42" s="188"/>
      <c r="TTV42" s="188"/>
      <c r="TTW42" s="188"/>
      <c r="TTX42" s="188"/>
      <c r="TTY42" s="188"/>
      <c r="TTZ42" s="188"/>
      <c r="TUA42" s="188"/>
      <c r="TUB42" s="188"/>
      <c r="TUC42" s="188"/>
      <c r="TUD42" s="188"/>
      <c r="TUE42" s="188"/>
      <c r="TUF42" s="188"/>
      <c r="TUG42" s="188"/>
      <c r="TUH42" s="188"/>
      <c r="TUI42" s="188"/>
      <c r="TUJ42" s="188"/>
      <c r="TUK42" s="188"/>
      <c r="TUL42" s="188"/>
      <c r="TUM42" s="188"/>
      <c r="TUN42" s="188"/>
      <c r="TUO42" s="188"/>
      <c r="TUP42" s="188"/>
      <c r="TUQ42" s="188"/>
      <c r="TUR42" s="188"/>
      <c r="TUS42" s="188"/>
      <c r="TUT42" s="188"/>
      <c r="TUU42" s="188"/>
      <c r="TUV42" s="188"/>
      <c r="TUW42" s="188"/>
      <c r="TUX42" s="188"/>
      <c r="TUY42" s="188"/>
      <c r="TUZ42" s="188"/>
      <c r="TVA42" s="188"/>
      <c r="TVB42" s="188"/>
      <c r="TVC42" s="188"/>
      <c r="TVD42" s="188"/>
      <c r="TVE42" s="188"/>
      <c r="TVF42" s="188"/>
      <c r="TVG42" s="188"/>
      <c r="TVH42" s="188"/>
      <c r="TVI42" s="188"/>
      <c r="TVJ42" s="188"/>
      <c r="TVK42" s="188"/>
      <c r="TVL42" s="188"/>
      <c r="TVM42" s="188"/>
      <c r="TVN42" s="188"/>
      <c r="TVO42" s="188"/>
      <c r="TVP42" s="188"/>
      <c r="TVQ42" s="188"/>
      <c r="TVR42" s="188"/>
      <c r="TVS42" s="188"/>
      <c r="TVT42" s="188"/>
      <c r="TVU42" s="188"/>
      <c r="TVV42" s="188"/>
      <c r="TVW42" s="188"/>
      <c r="TVX42" s="188"/>
      <c r="TVY42" s="188"/>
      <c r="TVZ42" s="188"/>
      <c r="TWA42" s="188"/>
      <c r="TWB42" s="188"/>
      <c r="TWC42" s="188"/>
      <c r="TWD42" s="188"/>
      <c r="TWE42" s="188"/>
      <c r="TWF42" s="188"/>
      <c r="TWG42" s="188"/>
      <c r="TWH42" s="188"/>
      <c r="TWI42" s="188"/>
      <c r="TWJ42" s="188"/>
      <c r="TWK42" s="188"/>
      <c r="TWL42" s="188"/>
      <c r="TWM42" s="188"/>
      <c r="TWN42" s="188"/>
      <c r="TWO42" s="188"/>
      <c r="TWP42" s="188"/>
      <c r="TWQ42" s="188"/>
      <c r="TWR42" s="188"/>
      <c r="TWS42" s="188"/>
      <c r="TWT42" s="188"/>
      <c r="TWU42" s="188"/>
      <c r="TWV42" s="188"/>
      <c r="TWW42" s="188"/>
      <c r="TWX42" s="188"/>
      <c r="TWY42" s="188"/>
      <c r="TWZ42" s="188"/>
      <c r="TXA42" s="188"/>
      <c r="TXB42" s="188"/>
      <c r="TXC42" s="188"/>
      <c r="TXD42" s="188"/>
      <c r="TXE42" s="188"/>
      <c r="TXF42" s="188"/>
      <c r="TXG42" s="188"/>
      <c r="TXH42" s="188"/>
      <c r="TXI42" s="188"/>
      <c r="TXJ42" s="188"/>
      <c r="TXK42" s="188"/>
      <c r="TXL42" s="188"/>
      <c r="TXM42" s="188"/>
      <c r="TXN42" s="188"/>
      <c r="TXO42" s="188"/>
      <c r="TXP42" s="188"/>
      <c r="TXQ42" s="188"/>
      <c r="TXR42" s="188"/>
      <c r="TXS42" s="188"/>
      <c r="TXT42" s="188"/>
      <c r="TXU42" s="188"/>
      <c r="TXV42" s="188"/>
      <c r="TXW42" s="188"/>
      <c r="TXX42" s="188"/>
      <c r="TXY42" s="188"/>
      <c r="TXZ42" s="188"/>
      <c r="TYA42" s="188"/>
      <c r="TYB42" s="188"/>
      <c r="TYC42" s="188"/>
      <c r="TYD42" s="188"/>
      <c r="TYE42" s="188"/>
      <c r="TYF42" s="188"/>
      <c r="TYG42" s="188"/>
      <c r="TYH42" s="188"/>
      <c r="TYI42" s="188"/>
      <c r="TYJ42" s="188"/>
      <c r="TYK42" s="188"/>
      <c r="TYL42" s="188"/>
      <c r="TYM42" s="188"/>
      <c r="TYN42" s="188"/>
      <c r="TYO42" s="188"/>
      <c r="TYP42" s="188"/>
      <c r="TYQ42" s="188"/>
      <c r="TYR42" s="188"/>
      <c r="TYS42" s="188"/>
      <c r="TYT42" s="188"/>
      <c r="TYU42" s="188"/>
      <c r="TYV42" s="188"/>
      <c r="TYW42" s="188"/>
      <c r="TYX42" s="188"/>
      <c r="TYY42" s="188"/>
      <c r="TYZ42" s="188"/>
      <c r="TZA42" s="188"/>
      <c r="TZB42" s="188"/>
      <c r="TZC42" s="188"/>
      <c r="TZD42" s="188"/>
      <c r="TZE42" s="188"/>
      <c r="TZF42" s="188"/>
      <c r="TZG42" s="188"/>
      <c r="TZH42" s="188"/>
      <c r="TZI42" s="188"/>
      <c r="TZJ42" s="188"/>
      <c r="TZK42" s="188"/>
      <c r="TZL42" s="188"/>
      <c r="TZM42" s="188"/>
      <c r="TZN42" s="188"/>
      <c r="TZO42" s="188"/>
      <c r="TZP42" s="188"/>
      <c r="TZQ42" s="188"/>
      <c r="TZR42" s="188"/>
      <c r="TZS42" s="188"/>
      <c r="TZT42" s="188"/>
      <c r="TZU42" s="188"/>
      <c r="TZV42" s="188"/>
      <c r="TZW42" s="188"/>
      <c r="TZX42" s="188"/>
      <c r="TZY42" s="188"/>
      <c r="TZZ42" s="188"/>
      <c r="UAA42" s="188"/>
      <c r="UAB42" s="188"/>
      <c r="UAC42" s="188"/>
      <c r="UAD42" s="188"/>
      <c r="UAE42" s="188"/>
      <c r="UAF42" s="188"/>
      <c r="UAG42" s="188"/>
      <c r="UAH42" s="188"/>
      <c r="UAI42" s="188"/>
      <c r="UAJ42" s="188"/>
      <c r="UAK42" s="188"/>
      <c r="UAL42" s="188"/>
      <c r="UAM42" s="188"/>
      <c r="UAN42" s="188"/>
      <c r="UAO42" s="188"/>
      <c r="UAP42" s="188"/>
      <c r="UAQ42" s="188"/>
      <c r="UAR42" s="188"/>
      <c r="UAS42" s="188"/>
      <c r="UAT42" s="188"/>
      <c r="UAU42" s="188"/>
      <c r="UAV42" s="188"/>
      <c r="UAW42" s="188"/>
      <c r="UAX42" s="188"/>
      <c r="UAY42" s="188"/>
      <c r="UAZ42" s="188"/>
      <c r="UBA42" s="188"/>
      <c r="UBB42" s="188"/>
      <c r="UBC42" s="188"/>
      <c r="UBD42" s="188"/>
      <c r="UBE42" s="188"/>
      <c r="UBF42" s="188"/>
      <c r="UBG42" s="188"/>
      <c r="UBH42" s="188"/>
      <c r="UBI42" s="188"/>
      <c r="UBJ42" s="188"/>
      <c r="UBK42" s="188"/>
      <c r="UBL42" s="188"/>
      <c r="UBM42" s="188"/>
      <c r="UBN42" s="188"/>
      <c r="UBO42" s="188"/>
      <c r="UBP42" s="188"/>
      <c r="UBQ42" s="188"/>
      <c r="UBR42" s="188"/>
      <c r="UBS42" s="188"/>
      <c r="UBT42" s="188"/>
      <c r="UBU42" s="188"/>
      <c r="UBV42" s="188"/>
      <c r="UBW42" s="188"/>
      <c r="UBX42" s="188"/>
      <c r="UBY42" s="188"/>
      <c r="UBZ42" s="188"/>
      <c r="UCA42" s="188"/>
      <c r="UCB42" s="188"/>
      <c r="UCC42" s="188"/>
      <c r="UCD42" s="188"/>
      <c r="UCE42" s="188"/>
      <c r="UCF42" s="188"/>
      <c r="UCG42" s="188"/>
      <c r="UCH42" s="188"/>
      <c r="UCI42" s="188"/>
      <c r="UCJ42" s="188"/>
      <c r="UCK42" s="188"/>
      <c r="UCL42" s="188"/>
      <c r="UCM42" s="188"/>
      <c r="UCN42" s="188"/>
      <c r="UCO42" s="188"/>
      <c r="UCP42" s="188"/>
      <c r="UCQ42" s="188"/>
      <c r="UCR42" s="188"/>
      <c r="UCS42" s="188"/>
      <c r="UCT42" s="188"/>
      <c r="UCU42" s="188"/>
      <c r="UCV42" s="188"/>
      <c r="UCW42" s="188"/>
      <c r="UCX42" s="188"/>
      <c r="UCY42" s="188"/>
      <c r="UCZ42" s="188"/>
      <c r="UDA42" s="188"/>
      <c r="UDB42" s="188"/>
      <c r="UDC42" s="188"/>
      <c r="UDD42" s="188"/>
      <c r="UDE42" s="188"/>
      <c r="UDF42" s="188"/>
      <c r="UDG42" s="188"/>
      <c r="UDH42" s="188"/>
      <c r="UDI42" s="188"/>
      <c r="UDJ42" s="188"/>
      <c r="UDK42" s="188"/>
      <c r="UDL42" s="188"/>
      <c r="UDM42" s="188"/>
      <c r="UDN42" s="188"/>
      <c r="UDO42" s="188"/>
      <c r="UDP42" s="188"/>
      <c r="UDQ42" s="188"/>
      <c r="UDR42" s="188"/>
      <c r="UDS42" s="188"/>
      <c r="UDT42" s="188"/>
      <c r="UDU42" s="188"/>
      <c r="UDV42" s="188"/>
      <c r="UDW42" s="188"/>
      <c r="UDX42" s="188"/>
      <c r="UDY42" s="188"/>
      <c r="UDZ42" s="188"/>
      <c r="UEA42" s="188"/>
      <c r="UEB42" s="188"/>
      <c r="UEC42" s="188"/>
      <c r="UED42" s="188"/>
      <c r="UEE42" s="188"/>
      <c r="UEF42" s="188"/>
      <c r="UEG42" s="188"/>
      <c r="UEH42" s="188"/>
      <c r="UEI42" s="188"/>
      <c r="UEJ42" s="188"/>
      <c r="UEK42" s="188"/>
      <c r="UEL42" s="188"/>
      <c r="UEM42" s="188"/>
      <c r="UEN42" s="188"/>
      <c r="UEO42" s="188"/>
      <c r="UEP42" s="188"/>
      <c r="UEQ42" s="188"/>
      <c r="UER42" s="188"/>
      <c r="UES42" s="188"/>
      <c r="UET42" s="188"/>
      <c r="UEU42" s="188"/>
      <c r="UEV42" s="188"/>
      <c r="UEW42" s="188"/>
      <c r="UEX42" s="188"/>
      <c r="UEY42" s="188"/>
      <c r="UEZ42" s="188"/>
      <c r="UFA42" s="188"/>
      <c r="UFB42" s="188"/>
      <c r="UFC42" s="188"/>
      <c r="UFD42" s="188"/>
      <c r="UFE42" s="188"/>
      <c r="UFF42" s="188"/>
      <c r="UFG42" s="188"/>
      <c r="UFH42" s="188"/>
      <c r="UFI42" s="188"/>
      <c r="UFJ42" s="188"/>
      <c r="UFK42" s="188"/>
      <c r="UFL42" s="188"/>
      <c r="UFM42" s="188"/>
      <c r="UFN42" s="188"/>
      <c r="UFO42" s="188"/>
      <c r="UFP42" s="188"/>
      <c r="UFQ42" s="188"/>
      <c r="UFR42" s="188"/>
      <c r="UFS42" s="188"/>
      <c r="UFT42" s="188"/>
      <c r="UFU42" s="188"/>
      <c r="UFV42" s="188"/>
      <c r="UFW42" s="188"/>
      <c r="UFX42" s="188"/>
      <c r="UFY42" s="188"/>
      <c r="UFZ42" s="188"/>
      <c r="UGA42" s="188"/>
      <c r="UGB42" s="188"/>
      <c r="UGC42" s="188"/>
      <c r="UGD42" s="188"/>
      <c r="UGE42" s="188"/>
      <c r="UGF42" s="188"/>
      <c r="UGG42" s="188"/>
      <c r="UGH42" s="188"/>
      <c r="UGI42" s="188"/>
      <c r="UGJ42" s="188"/>
      <c r="UGK42" s="188"/>
      <c r="UGL42" s="188"/>
      <c r="UGM42" s="188"/>
      <c r="UGN42" s="188"/>
      <c r="UGO42" s="188"/>
      <c r="UGP42" s="188"/>
      <c r="UGQ42" s="188"/>
      <c r="UGR42" s="188"/>
      <c r="UGS42" s="188"/>
      <c r="UGT42" s="188"/>
      <c r="UGU42" s="188"/>
      <c r="UGV42" s="188"/>
      <c r="UGW42" s="188"/>
      <c r="UGX42" s="188"/>
      <c r="UGY42" s="188"/>
      <c r="UGZ42" s="188"/>
      <c r="UHA42" s="188"/>
      <c r="UHB42" s="188"/>
      <c r="UHC42" s="188"/>
      <c r="UHD42" s="188"/>
      <c r="UHE42" s="188"/>
      <c r="UHF42" s="188"/>
      <c r="UHG42" s="188"/>
      <c r="UHH42" s="188"/>
      <c r="UHI42" s="188"/>
      <c r="UHJ42" s="188"/>
      <c r="UHK42" s="188"/>
      <c r="UHL42" s="188"/>
      <c r="UHM42" s="188"/>
      <c r="UHN42" s="188"/>
      <c r="UHO42" s="188"/>
      <c r="UHP42" s="188"/>
      <c r="UHQ42" s="188"/>
      <c r="UHR42" s="188"/>
      <c r="UHS42" s="188"/>
      <c r="UHT42" s="188"/>
      <c r="UHU42" s="188"/>
      <c r="UHV42" s="188"/>
      <c r="UHW42" s="188"/>
      <c r="UHX42" s="188"/>
      <c r="UHY42" s="188"/>
      <c r="UHZ42" s="188"/>
      <c r="UIA42" s="188"/>
      <c r="UIB42" s="188"/>
      <c r="UIC42" s="188"/>
      <c r="UID42" s="188"/>
      <c r="UIE42" s="188"/>
      <c r="UIF42" s="188"/>
      <c r="UIG42" s="188"/>
      <c r="UIH42" s="188"/>
      <c r="UII42" s="188"/>
      <c r="UIJ42" s="188"/>
      <c r="UIK42" s="188"/>
      <c r="UIL42" s="188"/>
      <c r="UIM42" s="188"/>
      <c r="UIN42" s="188"/>
      <c r="UIO42" s="188"/>
      <c r="UIP42" s="188"/>
      <c r="UIQ42" s="188"/>
      <c r="UIR42" s="188"/>
      <c r="UIS42" s="188"/>
      <c r="UIT42" s="188"/>
      <c r="UIU42" s="188"/>
      <c r="UIV42" s="188"/>
      <c r="UIW42" s="188"/>
      <c r="UIX42" s="188"/>
      <c r="UIY42" s="188"/>
      <c r="UIZ42" s="188"/>
      <c r="UJA42" s="188"/>
      <c r="UJB42" s="188"/>
      <c r="UJC42" s="188"/>
      <c r="UJD42" s="188"/>
      <c r="UJE42" s="188"/>
      <c r="UJF42" s="188"/>
      <c r="UJG42" s="188"/>
      <c r="UJH42" s="188"/>
      <c r="UJI42" s="188"/>
      <c r="UJJ42" s="188"/>
      <c r="UJK42" s="188"/>
      <c r="UJL42" s="188"/>
      <c r="UJM42" s="188"/>
      <c r="UJN42" s="188"/>
      <c r="UJO42" s="188"/>
      <c r="UJP42" s="188"/>
      <c r="UJQ42" s="188"/>
      <c r="UJR42" s="188"/>
      <c r="UJS42" s="188"/>
      <c r="UJT42" s="188"/>
      <c r="UJU42" s="188"/>
      <c r="UJV42" s="188"/>
      <c r="UJW42" s="188"/>
      <c r="UJX42" s="188"/>
      <c r="UJY42" s="188"/>
      <c r="UJZ42" s="188"/>
      <c r="UKA42" s="188"/>
      <c r="UKB42" s="188"/>
      <c r="UKC42" s="188"/>
      <c r="UKD42" s="188"/>
      <c r="UKE42" s="188"/>
      <c r="UKF42" s="188"/>
      <c r="UKG42" s="188"/>
      <c r="UKH42" s="188"/>
      <c r="UKI42" s="188"/>
      <c r="UKJ42" s="188"/>
      <c r="UKK42" s="188"/>
      <c r="UKL42" s="188"/>
      <c r="UKM42" s="188"/>
      <c r="UKN42" s="188"/>
      <c r="UKO42" s="188"/>
      <c r="UKP42" s="188"/>
      <c r="UKQ42" s="188"/>
      <c r="UKR42" s="188"/>
      <c r="UKS42" s="188"/>
      <c r="UKT42" s="188"/>
      <c r="UKU42" s="188"/>
      <c r="UKV42" s="188"/>
      <c r="UKW42" s="188"/>
      <c r="UKX42" s="188"/>
      <c r="UKY42" s="188"/>
      <c r="UKZ42" s="188"/>
      <c r="ULA42" s="188"/>
      <c r="ULB42" s="188"/>
      <c r="ULC42" s="188"/>
      <c r="ULD42" s="188"/>
      <c r="ULE42" s="188"/>
      <c r="ULF42" s="188"/>
      <c r="ULG42" s="188"/>
      <c r="ULH42" s="188"/>
      <c r="ULI42" s="188"/>
      <c r="ULJ42" s="188"/>
      <c r="ULK42" s="188"/>
      <c r="ULL42" s="188"/>
      <c r="ULM42" s="188"/>
      <c r="ULN42" s="188"/>
      <c r="ULO42" s="188"/>
      <c r="ULP42" s="188"/>
      <c r="ULQ42" s="188"/>
      <c r="ULR42" s="188"/>
      <c r="ULS42" s="188"/>
      <c r="ULT42" s="188"/>
      <c r="ULU42" s="188"/>
      <c r="ULV42" s="188"/>
      <c r="ULW42" s="188"/>
      <c r="ULX42" s="188"/>
      <c r="ULY42" s="188"/>
      <c r="ULZ42" s="188"/>
      <c r="UMA42" s="188"/>
      <c r="UMB42" s="188"/>
      <c r="UMC42" s="188"/>
      <c r="UMD42" s="188"/>
      <c r="UME42" s="188"/>
      <c r="UMF42" s="188"/>
      <c r="UMG42" s="188"/>
      <c r="UMH42" s="188"/>
      <c r="UMI42" s="188"/>
      <c r="UMJ42" s="188"/>
      <c r="UMK42" s="188"/>
      <c r="UML42" s="188"/>
      <c r="UMM42" s="188"/>
      <c r="UMN42" s="188"/>
      <c r="UMO42" s="188"/>
      <c r="UMP42" s="188"/>
      <c r="UMQ42" s="188"/>
      <c r="UMR42" s="188"/>
      <c r="UMS42" s="188"/>
      <c r="UMT42" s="188"/>
      <c r="UMU42" s="188"/>
      <c r="UMV42" s="188"/>
      <c r="UMW42" s="188"/>
      <c r="UMX42" s="188"/>
      <c r="UMY42" s="188"/>
      <c r="UMZ42" s="188"/>
      <c r="UNA42" s="188"/>
      <c r="UNB42" s="188"/>
      <c r="UNC42" s="188"/>
      <c r="UND42" s="188"/>
      <c r="UNE42" s="188"/>
      <c r="UNF42" s="188"/>
      <c r="UNG42" s="188"/>
      <c r="UNH42" s="188"/>
      <c r="UNI42" s="188"/>
      <c r="UNJ42" s="188"/>
      <c r="UNK42" s="188"/>
      <c r="UNL42" s="188"/>
      <c r="UNM42" s="188"/>
      <c r="UNN42" s="188"/>
      <c r="UNO42" s="188"/>
      <c r="UNP42" s="188"/>
      <c r="UNQ42" s="188"/>
      <c r="UNR42" s="188"/>
      <c r="UNS42" s="188"/>
      <c r="UNT42" s="188"/>
      <c r="UNU42" s="188"/>
      <c r="UNV42" s="188"/>
      <c r="UNW42" s="188"/>
      <c r="UNX42" s="188"/>
      <c r="UNY42" s="188"/>
      <c r="UNZ42" s="188"/>
      <c r="UOA42" s="188"/>
      <c r="UOB42" s="188"/>
      <c r="UOC42" s="188"/>
      <c r="UOD42" s="188"/>
      <c r="UOE42" s="188"/>
      <c r="UOF42" s="188"/>
      <c r="UOG42" s="188"/>
      <c r="UOH42" s="188"/>
      <c r="UOI42" s="188"/>
      <c r="UOJ42" s="188"/>
      <c r="UOK42" s="188"/>
      <c r="UOL42" s="188"/>
      <c r="UOM42" s="188"/>
      <c r="UON42" s="188"/>
      <c r="UOO42" s="188"/>
      <c r="UOP42" s="188"/>
      <c r="UOQ42" s="188"/>
      <c r="UOR42" s="188"/>
      <c r="UOS42" s="188"/>
      <c r="UOT42" s="188"/>
      <c r="UOU42" s="188"/>
      <c r="UOV42" s="188"/>
      <c r="UOW42" s="188"/>
      <c r="UOX42" s="188"/>
      <c r="UOY42" s="188"/>
      <c r="UOZ42" s="188"/>
      <c r="UPA42" s="188"/>
      <c r="UPB42" s="188"/>
      <c r="UPC42" s="188"/>
      <c r="UPD42" s="188"/>
      <c r="UPE42" s="188"/>
      <c r="UPF42" s="188"/>
      <c r="UPG42" s="188"/>
      <c r="UPH42" s="188"/>
      <c r="UPI42" s="188"/>
      <c r="UPJ42" s="188"/>
      <c r="UPK42" s="188"/>
      <c r="UPL42" s="188"/>
      <c r="UPM42" s="188"/>
      <c r="UPN42" s="188"/>
      <c r="UPO42" s="188"/>
      <c r="UPP42" s="188"/>
      <c r="UPQ42" s="188"/>
      <c r="UPR42" s="188"/>
      <c r="UPS42" s="188"/>
      <c r="UPT42" s="188"/>
      <c r="UPU42" s="188"/>
      <c r="UPV42" s="188"/>
      <c r="UPW42" s="188"/>
      <c r="UPX42" s="188"/>
      <c r="UPY42" s="188"/>
      <c r="UPZ42" s="188"/>
      <c r="UQA42" s="188"/>
      <c r="UQB42" s="188"/>
      <c r="UQC42" s="188"/>
      <c r="UQD42" s="188"/>
      <c r="UQE42" s="188"/>
      <c r="UQF42" s="188"/>
      <c r="UQG42" s="188"/>
      <c r="UQH42" s="188"/>
      <c r="UQI42" s="188"/>
      <c r="UQJ42" s="188"/>
      <c r="UQK42" s="188"/>
      <c r="UQL42" s="188"/>
      <c r="UQM42" s="188"/>
      <c r="UQN42" s="188"/>
      <c r="UQO42" s="188"/>
      <c r="UQP42" s="188"/>
      <c r="UQQ42" s="188"/>
      <c r="UQR42" s="188"/>
      <c r="UQS42" s="188"/>
      <c r="UQT42" s="188"/>
      <c r="UQU42" s="188"/>
      <c r="UQV42" s="188"/>
      <c r="UQW42" s="188"/>
      <c r="UQX42" s="188"/>
      <c r="UQY42" s="188"/>
      <c r="UQZ42" s="188"/>
      <c r="URA42" s="188"/>
      <c r="URB42" s="188"/>
      <c r="URC42" s="188"/>
      <c r="URD42" s="188"/>
      <c r="URE42" s="188"/>
      <c r="URF42" s="188"/>
      <c r="URG42" s="188"/>
      <c r="URH42" s="188"/>
      <c r="URI42" s="188"/>
      <c r="URJ42" s="188"/>
      <c r="URK42" s="188"/>
      <c r="URL42" s="188"/>
      <c r="URM42" s="188"/>
      <c r="URN42" s="188"/>
      <c r="URO42" s="188"/>
      <c r="URP42" s="188"/>
      <c r="URQ42" s="188"/>
      <c r="URR42" s="188"/>
      <c r="URS42" s="188"/>
      <c r="URT42" s="188"/>
      <c r="URU42" s="188"/>
      <c r="URV42" s="188"/>
      <c r="URW42" s="188"/>
      <c r="URX42" s="188"/>
      <c r="URY42" s="188"/>
      <c r="URZ42" s="188"/>
      <c r="USA42" s="188"/>
      <c r="USB42" s="188"/>
      <c r="USC42" s="188"/>
      <c r="USD42" s="188"/>
      <c r="USE42" s="188"/>
      <c r="USF42" s="188"/>
      <c r="USG42" s="188"/>
      <c r="USH42" s="188"/>
      <c r="USI42" s="188"/>
      <c r="USJ42" s="188"/>
      <c r="USK42" s="188"/>
      <c r="USL42" s="188"/>
      <c r="USM42" s="188"/>
      <c r="USN42" s="188"/>
      <c r="USO42" s="188"/>
      <c r="USP42" s="188"/>
      <c r="USQ42" s="188"/>
      <c r="USR42" s="188"/>
      <c r="USS42" s="188"/>
      <c r="UST42" s="188"/>
      <c r="USU42" s="188"/>
      <c r="USV42" s="188"/>
      <c r="USW42" s="188"/>
      <c r="USX42" s="188"/>
      <c r="USY42" s="188"/>
      <c r="USZ42" s="188"/>
      <c r="UTA42" s="188"/>
      <c r="UTB42" s="188"/>
      <c r="UTC42" s="188"/>
      <c r="UTD42" s="188"/>
      <c r="UTE42" s="188"/>
      <c r="UTF42" s="188"/>
      <c r="UTG42" s="188"/>
      <c r="UTH42" s="188"/>
      <c r="UTI42" s="188"/>
      <c r="UTJ42" s="188"/>
      <c r="UTK42" s="188"/>
      <c r="UTL42" s="188"/>
      <c r="UTM42" s="188"/>
      <c r="UTN42" s="188"/>
      <c r="UTO42" s="188"/>
      <c r="UTP42" s="188"/>
      <c r="UTQ42" s="188"/>
      <c r="UTR42" s="188"/>
      <c r="UTS42" s="188"/>
      <c r="UTT42" s="188"/>
      <c r="UTU42" s="188"/>
      <c r="UTV42" s="188"/>
      <c r="UTW42" s="188"/>
      <c r="UTX42" s="188"/>
      <c r="UTY42" s="188"/>
      <c r="UTZ42" s="188"/>
      <c r="UUA42" s="188"/>
      <c r="UUB42" s="188"/>
      <c r="UUC42" s="188"/>
      <c r="UUD42" s="188"/>
      <c r="UUE42" s="188"/>
      <c r="UUF42" s="188"/>
      <c r="UUG42" s="188"/>
      <c r="UUH42" s="188"/>
      <c r="UUI42" s="188"/>
      <c r="UUJ42" s="188"/>
      <c r="UUK42" s="188"/>
      <c r="UUL42" s="188"/>
      <c r="UUM42" s="188"/>
      <c r="UUN42" s="188"/>
      <c r="UUO42" s="188"/>
      <c r="UUP42" s="188"/>
      <c r="UUQ42" s="188"/>
      <c r="UUR42" s="188"/>
      <c r="UUS42" s="188"/>
      <c r="UUT42" s="188"/>
      <c r="UUU42" s="188"/>
      <c r="UUV42" s="188"/>
      <c r="UUW42" s="188"/>
      <c r="UUX42" s="188"/>
      <c r="UUY42" s="188"/>
      <c r="UUZ42" s="188"/>
      <c r="UVA42" s="188"/>
      <c r="UVB42" s="188"/>
      <c r="UVC42" s="188"/>
      <c r="UVD42" s="188"/>
      <c r="UVE42" s="188"/>
      <c r="UVF42" s="188"/>
      <c r="UVG42" s="188"/>
      <c r="UVH42" s="188"/>
      <c r="UVI42" s="188"/>
      <c r="UVJ42" s="188"/>
      <c r="UVK42" s="188"/>
      <c r="UVL42" s="188"/>
      <c r="UVM42" s="188"/>
      <c r="UVN42" s="188"/>
      <c r="UVO42" s="188"/>
      <c r="UVP42" s="188"/>
      <c r="UVQ42" s="188"/>
      <c r="UVR42" s="188"/>
      <c r="UVS42" s="188"/>
      <c r="UVT42" s="188"/>
      <c r="UVU42" s="188"/>
      <c r="UVV42" s="188"/>
      <c r="UVW42" s="188"/>
      <c r="UVX42" s="188"/>
      <c r="UVY42" s="188"/>
      <c r="UVZ42" s="188"/>
      <c r="UWA42" s="188"/>
      <c r="UWB42" s="188"/>
      <c r="UWC42" s="188"/>
      <c r="UWD42" s="188"/>
      <c r="UWE42" s="188"/>
      <c r="UWF42" s="188"/>
      <c r="UWG42" s="188"/>
      <c r="UWH42" s="188"/>
      <c r="UWI42" s="188"/>
      <c r="UWJ42" s="188"/>
      <c r="UWK42" s="188"/>
      <c r="UWL42" s="188"/>
      <c r="UWM42" s="188"/>
      <c r="UWN42" s="188"/>
      <c r="UWO42" s="188"/>
      <c r="UWP42" s="188"/>
      <c r="UWQ42" s="188"/>
      <c r="UWR42" s="188"/>
      <c r="UWS42" s="188"/>
      <c r="UWT42" s="188"/>
      <c r="UWU42" s="188"/>
      <c r="UWV42" s="188"/>
      <c r="UWW42" s="188"/>
      <c r="UWX42" s="188"/>
      <c r="UWY42" s="188"/>
      <c r="UWZ42" s="188"/>
      <c r="UXA42" s="188"/>
      <c r="UXB42" s="188"/>
      <c r="UXC42" s="188"/>
      <c r="UXD42" s="188"/>
      <c r="UXE42" s="188"/>
      <c r="UXF42" s="188"/>
      <c r="UXG42" s="188"/>
      <c r="UXH42" s="188"/>
      <c r="UXI42" s="188"/>
      <c r="UXJ42" s="188"/>
      <c r="UXK42" s="188"/>
      <c r="UXL42" s="188"/>
      <c r="UXM42" s="188"/>
      <c r="UXN42" s="188"/>
      <c r="UXO42" s="188"/>
      <c r="UXP42" s="188"/>
      <c r="UXQ42" s="188"/>
      <c r="UXR42" s="188"/>
      <c r="UXS42" s="188"/>
      <c r="UXT42" s="188"/>
      <c r="UXU42" s="188"/>
      <c r="UXV42" s="188"/>
      <c r="UXW42" s="188"/>
      <c r="UXX42" s="188"/>
      <c r="UXY42" s="188"/>
      <c r="UXZ42" s="188"/>
      <c r="UYA42" s="188"/>
      <c r="UYB42" s="188"/>
      <c r="UYC42" s="188"/>
      <c r="UYD42" s="188"/>
      <c r="UYE42" s="188"/>
      <c r="UYF42" s="188"/>
      <c r="UYG42" s="188"/>
      <c r="UYH42" s="188"/>
      <c r="UYI42" s="188"/>
      <c r="UYJ42" s="188"/>
      <c r="UYK42" s="188"/>
      <c r="UYL42" s="188"/>
      <c r="UYM42" s="188"/>
      <c r="UYN42" s="188"/>
      <c r="UYO42" s="188"/>
      <c r="UYP42" s="188"/>
      <c r="UYQ42" s="188"/>
      <c r="UYR42" s="188"/>
      <c r="UYS42" s="188"/>
      <c r="UYT42" s="188"/>
      <c r="UYU42" s="188"/>
      <c r="UYV42" s="188"/>
      <c r="UYW42" s="188"/>
      <c r="UYX42" s="188"/>
      <c r="UYY42" s="188"/>
      <c r="UYZ42" s="188"/>
      <c r="UZA42" s="188"/>
      <c r="UZB42" s="188"/>
      <c r="UZC42" s="188"/>
      <c r="UZD42" s="188"/>
      <c r="UZE42" s="188"/>
      <c r="UZF42" s="188"/>
      <c r="UZG42" s="188"/>
      <c r="UZH42" s="188"/>
      <c r="UZI42" s="188"/>
      <c r="UZJ42" s="188"/>
      <c r="UZK42" s="188"/>
      <c r="UZL42" s="188"/>
      <c r="UZM42" s="188"/>
      <c r="UZN42" s="188"/>
      <c r="UZO42" s="188"/>
      <c r="UZP42" s="188"/>
      <c r="UZQ42" s="188"/>
      <c r="UZR42" s="188"/>
      <c r="UZS42" s="188"/>
      <c r="UZT42" s="188"/>
      <c r="UZU42" s="188"/>
      <c r="UZV42" s="188"/>
      <c r="UZW42" s="188"/>
      <c r="UZX42" s="188"/>
      <c r="UZY42" s="188"/>
      <c r="UZZ42" s="188"/>
      <c r="VAA42" s="188"/>
      <c r="VAB42" s="188"/>
      <c r="VAC42" s="188"/>
      <c r="VAD42" s="188"/>
      <c r="VAE42" s="188"/>
      <c r="VAF42" s="188"/>
      <c r="VAG42" s="188"/>
      <c r="VAH42" s="188"/>
      <c r="VAI42" s="188"/>
      <c r="VAJ42" s="188"/>
      <c r="VAK42" s="188"/>
      <c r="VAL42" s="188"/>
      <c r="VAM42" s="188"/>
      <c r="VAN42" s="188"/>
      <c r="VAO42" s="188"/>
      <c r="VAP42" s="188"/>
      <c r="VAQ42" s="188"/>
      <c r="VAR42" s="188"/>
      <c r="VAS42" s="188"/>
      <c r="VAT42" s="188"/>
      <c r="VAU42" s="188"/>
      <c r="VAV42" s="188"/>
      <c r="VAW42" s="188"/>
      <c r="VAX42" s="188"/>
      <c r="VAY42" s="188"/>
      <c r="VAZ42" s="188"/>
      <c r="VBA42" s="188"/>
      <c r="VBB42" s="188"/>
      <c r="VBC42" s="188"/>
      <c r="VBD42" s="188"/>
      <c r="VBE42" s="188"/>
      <c r="VBF42" s="188"/>
      <c r="VBG42" s="188"/>
      <c r="VBH42" s="188"/>
      <c r="VBI42" s="188"/>
      <c r="VBJ42" s="188"/>
      <c r="VBK42" s="188"/>
      <c r="VBL42" s="188"/>
      <c r="VBM42" s="188"/>
      <c r="VBN42" s="188"/>
      <c r="VBO42" s="188"/>
      <c r="VBP42" s="188"/>
      <c r="VBQ42" s="188"/>
      <c r="VBR42" s="188"/>
      <c r="VBS42" s="188"/>
      <c r="VBT42" s="188"/>
      <c r="VBU42" s="188"/>
      <c r="VBV42" s="188"/>
      <c r="VBW42" s="188"/>
      <c r="VBX42" s="188"/>
      <c r="VBY42" s="188"/>
      <c r="VBZ42" s="188"/>
      <c r="VCA42" s="188"/>
      <c r="VCB42" s="188"/>
      <c r="VCC42" s="188"/>
      <c r="VCD42" s="188"/>
      <c r="VCE42" s="188"/>
      <c r="VCF42" s="188"/>
      <c r="VCG42" s="188"/>
      <c r="VCH42" s="188"/>
      <c r="VCI42" s="188"/>
      <c r="VCJ42" s="188"/>
      <c r="VCK42" s="188"/>
      <c r="VCL42" s="188"/>
      <c r="VCM42" s="188"/>
      <c r="VCN42" s="188"/>
      <c r="VCO42" s="188"/>
      <c r="VCP42" s="188"/>
      <c r="VCQ42" s="188"/>
      <c r="VCR42" s="188"/>
      <c r="VCS42" s="188"/>
      <c r="VCT42" s="188"/>
      <c r="VCU42" s="188"/>
      <c r="VCV42" s="188"/>
      <c r="VCW42" s="188"/>
      <c r="VCX42" s="188"/>
      <c r="VCY42" s="188"/>
      <c r="VCZ42" s="188"/>
      <c r="VDA42" s="188"/>
      <c r="VDB42" s="188"/>
      <c r="VDC42" s="188"/>
      <c r="VDD42" s="188"/>
      <c r="VDE42" s="188"/>
      <c r="VDF42" s="188"/>
      <c r="VDG42" s="188"/>
      <c r="VDH42" s="188"/>
      <c r="VDI42" s="188"/>
      <c r="VDJ42" s="188"/>
      <c r="VDK42" s="188"/>
      <c r="VDL42" s="188"/>
      <c r="VDM42" s="188"/>
      <c r="VDN42" s="188"/>
      <c r="VDO42" s="188"/>
      <c r="VDP42" s="188"/>
      <c r="VDQ42" s="188"/>
      <c r="VDR42" s="188"/>
      <c r="VDS42" s="188"/>
      <c r="VDT42" s="188"/>
      <c r="VDU42" s="188"/>
      <c r="VDV42" s="188"/>
      <c r="VDW42" s="188"/>
      <c r="VDX42" s="188"/>
      <c r="VDY42" s="188"/>
      <c r="VDZ42" s="188"/>
      <c r="VEA42" s="188"/>
      <c r="VEB42" s="188"/>
      <c r="VEC42" s="188"/>
      <c r="VED42" s="188"/>
      <c r="VEE42" s="188"/>
      <c r="VEF42" s="188"/>
      <c r="VEG42" s="188"/>
      <c r="VEH42" s="188"/>
      <c r="VEI42" s="188"/>
      <c r="VEJ42" s="188"/>
      <c r="VEK42" s="188"/>
      <c r="VEL42" s="188"/>
      <c r="VEM42" s="188"/>
      <c r="VEN42" s="188"/>
      <c r="VEO42" s="188"/>
      <c r="VEP42" s="188"/>
      <c r="VEQ42" s="188"/>
      <c r="VER42" s="188"/>
      <c r="VES42" s="188"/>
      <c r="VET42" s="188"/>
      <c r="VEU42" s="188"/>
      <c r="VEV42" s="188"/>
      <c r="VEW42" s="188"/>
      <c r="VEX42" s="188"/>
      <c r="VEY42" s="188"/>
      <c r="VEZ42" s="188"/>
      <c r="VFA42" s="188"/>
      <c r="VFB42" s="188"/>
      <c r="VFC42" s="188"/>
      <c r="VFD42" s="188"/>
      <c r="VFE42" s="188"/>
      <c r="VFF42" s="188"/>
      <c r="VFG42" s="188"/>
      <c r="VFH42" s="188"/>
      <c r="VFI42" s="188"/>
      <c r="VFJ42" s="188"/>
      <c r="VFK42" s="188"/>
      <c r="VFL42" s="188"/>
      <c r="VFM42" s="188"/>
      <c r="VFN42" s="188"/>
      <c r="VFO42" s="188"/>
      <c r="VFP42" s="188"/>
      <c r="VFQ42" s="188"/>
      <c r="VFR42" s="188"/>
      <c r="VFS42" s="188"/>
      <c r="VFT42" s="188"/>
      <c r="VFU42" s="188"/>
      <c r="VFV42" s="188"/>
      <c r="VFW42" s="188"/>
      <c r="VFX42" s="188"/>
      <c r="VFY42" s="188"/>
      <c r="VFZ42" s="188"/>
      <c r="VGA42" s="188"/>
      <c r="VGB42" s="188"/>
      <c r="VGC42" s="188"/>
      <c r="VGD42" s="188"/>
      <c r="VGE42" s="188"/>
      <c r="VGF42" s="188"/>
      <c r="VGG42" s="188"/>
      <c r="VGH42" s="188"/>
      <c r="VGI42" s="188"/>
      <c r="VGJ42" s="188"/>
      <c r="VGK42" s="188"/>
      <c r="VGL42" s="188"/>
      <c r="VGM42" s="188"/>
      <c r="VGN42" s="188"/>
      <c r="VGO42" s="188"/>
      <c r="VGP42" s="188"/>
      <c r="VGQ42" s="188"/>
      <c r="VGR42" s="188"/>
      <c r="VGS42" s="188"/>
      <c r="VGT42" s="188"/>
      <c r="VGU42" s="188"/>
      <c r="VGV42" s="188"/>
      <c r="VGW42" s="188"/>
      <c r="VGX42" s="188"/>
      <c r="VGY42" s="188"/>
      <c r="VGZ42" s="188"/>
      <c r="VHA42" s="188"/>
      <c r="VHB42" s="188"/>
      <c r="VHC42" s="188"/>
      <c r="VHD42" s="188"/>
      <c r="VHE42" s="188"/>
      <c r="VHF42" s="188"/>
      <c r="VHG42" s="188"/>
      <c r="VHH42" s="188"/>
      <c r="VHI42" s="188"/>
      <c r="VHJ42" s="188"/>
      <c r="VHK42" s="188"/>
      <c r="VHL42" s="188"/>
      <c r="VHM42" s="188"/>
      <c r="VHN42" s="188"/>
      <c r="VHO42" s="188"/>
      <c r="VHP42" s="188"/>
      <c r="VHQ42" s="188"/>
      <c r="VHR42" s="188"/>
      <c r="VHS42" s="188"/>
      <c r="VHT42" s="188"/>
      <c r="VHU42" s="188"/>
      <c r="VHV42" s="188"/>
      <c r="VHW42" s="188"/>
      <c r="VHX42" s="188"/>
      <c r="VHY42" s="188"/>
      <c r="VHZ42" s="188"/>
      <c r="VIA42" s="188"/>
      <c r="VIB42" s="188"/>
      <c r="VIC42" s="188"/>
      <c r="VID42" s="188"/>
      <c r="VIE42" s="188"/>
      <c r="VIF42" s="188"/>
      <c r="VIG42" s="188"/>
      <c r="VIH42" s="188"/>
      <c r="VII42" s="188"/>
      <c r="VIJ42" s="188"/>
      <c r="VIK42" s="188"/>
      <c r="VIL42" s="188"/>
      <c r="VIM42" s="188"/>
      <c r="VIN42" s="188"/>
      <c r="VIO42" s="188"/>
      <c r="VIP42" s="188"/>
      <c r="VIQ42" s="188"/>
      <c r="VIR42" s="188"/>
      <c r="VIS42" s="188"/>
      <c r="VIT42" s="188"/>
      <c r="VIU42" s="188"/>
      <c r="VIV42" s="188"/>
      <c r="VIW42" s="188"/>
      <c r="VIX42" s="188"/>
      <c r="VIY42" s="188"/>
      <c r="VIZ42" s="188"/>
      <c r="VJA42" s="188"/>
      <c r="VJB42" s="188"/>
      <c r="VJC42" s="188"/>
      <c r="VJD42" s="188"/>
      <c r="VJE42" s="188"/>
      <c r="VJF42" s="188"/>
      <c r="VJG42" s="188"/>
      <c r="VJH42" s="188"/>
      <c r="VJI42" s="188"/>
      <c r="VJJ42" s="188"/>
      <c r="VJK42" s="188"/>
      <c r="VJL42" s="188"/>
      <c r="VJM42" s="188"/>
      <c r="VJN42" s="188"/>
      <c r="VJO42" s="188"/>
      <c r="VJP42" s="188"/>
      <c r="VJQ42" s="188"/>
      <c r="VJR42" s="188"/>
      <c r="VJS42" s="188"/>
      <c r="VJT42" s="188"/>
      <c r="VJU42" s="188"/>
      <c r="VJV42" s="188"/>
      <c r="VJW42" s="188"/>
      <c r="VJX42" s="188"/>
      <c r="VJY42" s="188"/>
      <c r="VJZ42" s="188"/>
      <c r="VKA42" s="188"/>
      <c r="VKB42" s="188"/>
      <c r="VKC42" s="188"/>
      <c r="VKD42" s="188"/>
      <c r="VKE42" s="188"/>
      <c r="VKF42" s="188"/>
      <c r="VKG42" s="188"/>
      <c r="VKH42" s="188"/>
      <c r="VKI42" s="188"/>
      <c r="VKJ42" s="188"/>
      <c r="VKK42" s="188"/>
      <c r="VKL42" s="188"/>
      <c r="VKM42" s="188"/>
      <c r="VKN42" s="188"/>
      <c r="VKO42" s="188"/>
      <c r="VKP42" s="188"/>
      <c r="VKQ42" s="188"/>
      <c r="VKR42" s="188"/>
      <c r="VKS42" s="188"/>
      <c r="VKT42" s="188"/>
      <c r="VKU42" s="188"/>
      <c r="VKV42" s="188"/>
      <c r="VKW42" s="188"/>
      <c r="VKX42" s="188"/>
      <c r="VKY42" s="188"/>
      <c r="VKZ42" s="188"/>
      <c r="VLA42" s="188"/>
      <c r="VLB42" s="188"/>
      <c r="VLC42" s="188"/>
      <c r="VLD42" s="188"/>
      <c r="VLE42" s="188"/>
      <c r="VLF42" s="188"/>
      <c r="VLG42" s="188"/>
      <c r="VLH42" s="188"/>
      <c r="VLI42" s="188"/>
      <c r="VLJ42" s="188"/>
      <c r="VLK42" s="188"/>
      <c r="VLL42" s="188"/>
      <c r="VLM42" s="188"/>
      <c r="VLN42" s="188"/>
      <c r="VLO42" s="188"/>
      <c r="VLP42" s="188"/>
      <c r="VLQ42" s="188"/>
      <c r="VLR42" s="188"/>
      <c r="VLS42" s="188"/>
      <c r="VLT42" s="188"/>
      <c r="VLU42" s="188"/>
      <c r="VLV42" s="188"/>
      <c r="VLW42" s="188"/>
      <c r="VLX42" s="188"/>
      <c r="VLY42" s="188"/>
      <c r="VLZ42" s="188"/>
      <c r="VMA42" s="188"/>
      <c r="VMB42" s="188"/>
      <c r="VMC42" s="188"/>
      <c r="VMD42" s="188"/>
      <c r="VME42" s="188"/>
      <c r="VMF42" s="188"/>
      <c r="VMG42" s="188"/>
      <c r="VMH42" s="188"/>
      <c r="VMI42" s="188"/>
      <c r="VMJ42" s="188"/>
      <c r="VMK42" s="188"/>
      <c r="VML42" s="188"/>
      <c r="VMM42" s="188"/>
      <c r="VMN42" s="188"/>
      <c r="VMO42" s="188"/>
      <c r="VMP42" s="188"/>
      <c r="VMQ42" s="188"/>
      <c r="VMR42" s="188"/>
      <c r="VMS42" s="188"/>
      <c r="VMT42" s="188"/>
      <c r="VMU42" s="188"/>
      <c r="VMV42" s="188"/>
      <c r="VMW42" s="188"/>
      <c r="VMX42" s="188"/>
      <c r="VMY42" s="188"/>
      <c r="VMZ42" s="188"/>
      <c r="VNA42" s="188"/>
      <c r="VNB42" s="188"/>
      <c r="VNC42" s="188"/>
      <c r="VND42" s="188"/>
      <c r="VNE42" s="188"/>
      <c r="VNF42" s="188"/>
      <c r="VNG42" s="188"/>
      <c r="VNH42" s="188"/>
      <c r="VNI42" s="188"/>
      <c r="VNJ42" s="188"/>
      <c r="VNK42" s="188"/>
      <c r="VNL42" s="188"/>
      <c r="VNM42" s="188"/>
      <c r="VNN42" s="188"/>
      <c r="VNO42" s="188"/>
      <c r="VNP42" s="188"/>
      <c r="VNQ42" s="188"/>
      <c r="VNR42" s="188"/>
      <c r="VNS42" s="188"/>
      <c r="VNT42" s="188"/>
      <c r="VNU42" s="188"/>
      <c r="VNV42" s="188"/>
      <c r="VNW42" s="188"/>
      <c r="VNX42" s="188"/>
      <c r="VNY42" s="188"/>
      <c r="VNZ42" s="188"/>
      <c r="VOA42" s="188"/>
      <c r="VOB42" s="188"/>
      <c r="VOC42" s="188"/>
      <c r="VOD42" s="188"/>
      <c r="VOE42" s="188"/>
      <c r="VOF42" s="188"/>
      <c r="VOG42" s="188"/>
      <c r="VOH42" s="188"/>
      <c r="VOI42" s="188"/>
      <c r="VOJ42" s="188"/>
      <c r="VOK42" s="188"/>
      <c r="VOL42" s="188"/>
      <c r="VOM42" s="188"/>
      <c r="VON42" s="188"/>
      <c r="VOO42" s="188"/>
      <c r="VOP42" s="188"/>
      <c r="VOQ42" s="188"/>
      <c r="VOR42" s="188"/>
      <c r="VOS42" s="188"/>
      <c r="VOT42" s="188"/>
      <c r="VOU42" s="188"/>
      <c r="VOV42" s="188"/>
      <c r="VOW42" s="188"/>
      <c r="VOX42" s="188"/>
      <c r="VOY42" s="188"/>
      <c r="VOZ42" s="188"/>
      <c r="VPA42" s="188"/>
      <c r="VPB42" s="188"/>
      <c r="VPC42" s="188"/>
      <c r="VPD42" s="188"/>
      <c r="VPE42" s="188"/>
      <c r="VPF42" s="188"/>
      <c r="VPG42" s="188"/>
      <c r="VPH42" s="188"/>
      <c r="VPI42" s="188"/>
      <c r="VPJ42" s="188"/>
      <c r="VPK42" s="188"/>
      <c r="VPL42" s="188"/>
      <c r="VPM42" s="188"/>
      <c r="VPN42" s="188"/>
      <c r="VPO42" s="188"/>
      <c r="VPP42" s="188"/>
      <c r="VPQ42" s="188"/>
      <c r="VPR42" s="188"/>
      <c r="VPS42" s="188"/>
      <c r="VPT42" s="188"/>
      <c r="VPU42" s="188"/>
      <c r="VPV42" s="188"/>
      <c r="VPW42" s="188"/>
      <c r="VPX42" s="188"/>
      <c r="VPY42" s="188"/>
      <c r="VPZ42" s="188"/>
      <c r="VQA42" s="188"/>
      <c r="VQB42" s="188"/>
      <c r="VQC42" s="188"/>
      <c r="VQD42" s="188"/>
      <c r="VQE42" s="188"/>
      <c r="VQF42" s="188"/>
      <c r="VQG42" s="188"/>
      <c r="VQH42" s="188"/>
      <c r="VQI42" s="188"/>
      <c r="VQJ42" s="188"/>
      <c r="VQK42" s="188"/>
      <c r="VQL42" s="188"/>
      <c r="VQM42" s="188"/>
      <c r="VQN42" s="188"/>
      <c r="VQO42" s="188"/>
      <c r="VQP42" s="188"/>
      <c r="VQQ42" s="188"/>
      <c r="VQR42" s="188"/>
      <c r="VQS42" s="188"/>
      <c r="VQT42" s="188"/>
      <c r="VQU42" s="188"/>
      <c r="VQV42" s="188"/>
      <c r="VQW42" s="188"/>
      <c r="VQX42" s="188"/>
      <c r="VQY42" s="188"/>
      <c r="VQZ42" s="188"/>
      <c r="VRA42" s="188"/>
      <c r="VRB42" s="188"/>
      <c r="VRC42" s="188"/>
      <c r="VRD42" s="188"/>
      <c r="VRE42" s="188"/>
      <c r="VRF42" s="188"/>
      <c r="VRG42" s="188"/>
      <c r="VRH42" s="188"/>
      <c r="VRI42" s="188"/>
      <c r="VRJ42" s="188"/>
      <c r="VRK42" s="188"/>
      <c r="VRL42" s="188"/>
      <c r="VRM42" s="188"/>
      <c r="VRN42" s="188"/>
      <c r="VRO42" s="188"/>
      <c r="VRP42" s="188"/>
      <c r="VRQ42" s="188"/>
      <c r="VRR42" s="188"/>
      <c r="VRS42" s="188"/>
      <c r="VRT42" s="188"/>
      <c r="VRU42" s="188"/>
      <c r="VRV42" s="188"/>
      <c r="VRW42" s="188"/>
      <c r="VRX42" s="188"/>
      <c r="VRY42" s="188"/>
      <c r="VRZ42" s="188"/>
      <c r="VSA42" s="188"/>
      <c r="VSB42" s="188"/>
      <c r="VSC42" s="188"/>
      <c r="VSD42" s="188"/>
      <c r="VSE42" s="188"/>
      <c r="VSF42" s="188"/>
      <c r="VSG42" s="188"/>
      <c r="VSH42" s="188"/>
      <c r="VSI42" s="188"/>
      <c r="VSJ42" s="188"/>
      <c r="VSK42" s="188"/>
      <c r="VSL42" s="188"/>
      <c r="VSM42" s="188"/>
      <c r="VSN42" s="188"/>
      <c r="VSO42" s="188"/>
      <c r="VSP42" s="188"/>
      <c r="VSQ42" s="188"/>
      <c r="VSR42" s="188"/>
      <c r="VSS42" s="188"/>
      <c r="VST42" s="188"/>
      <c r="VSU42" s="188"/>
      <c r="VSV42" s="188"/>
      <c r="VSW42" s="188"/>
      <c r="VSX42" s="188"/>
      <c r="VSY42" s="188"/>
      <c r="VSZ42" s="188"/>
      <c r="VTA42" s="188"/>
      <c r="VTB42" s="188"/>
      <c r="VTC42" s="188"/>
      <c r="VTD42" s="188"/>
      <c r="VTE42" s="188"/>
      <c r="VTF42" s="188"/>
      <c r="VTG42" s="188"/>
      <c r="VTH42" s="188"/>
      <c r="VTI42" s="188"/>
      <c r="VTJ42" s="188"/>
      <c r="VTK42" s="188"/>
      <c r="VTL42" s="188"/>
      <c r="VTM42" s="188"/>
      <c r="VTN42" s="188"/>
      <c r="VTO42" s="188"/>
      <c r="VTP42" s="188"/>
      <c r="VTQ42" s="188"/>
      <c r="VTR42" s="188"/>
      <c r="VTS42" s="188"/>
      <c r="VTT42" s="188"/>
      <c r="VTU42" s="188"/>
      <c r="VTV42" s="188"/>
      <c r="VTW42" s="188"/>
      <c r="VTX42" s="188"/>
      <c r="VTY42" s="188"/>
      <c r="VTZ42" s="188"/>
      <c r="VUA42" s="188"/>
      <c r="VUB42" s="188"/>
      <c r="VUC42" s="188"/>
      <c r="VUD42" s="188"/>
      <c r="VUE42" s="188"/>
      <c r="VUF42" s="188"/>
      <c r="VUG42" s="188"/>
      <c r="VUH42" s="188"/>
      <c r="VUI42" s="188"/>
      <c r="VUJ42" s="188"/>
      <c r="VUK42" s="188"/>
      <c r="VUL42" s="188"/>
      <c r="VUM42" s="188"/>
      <c r="VUN42" s="188"/>
      <c r="VUO42" s="188"/>
      <c r="VUP42" s="188"/>
      <c r="VUQ42" s="188"/>
      <c r="VUR42" s="188"/>
      <c r="VUS42" s="188"/>
      <c r="VUT42" s="188"/>
      <c r="VUU42" s="188"/>
      <c r="VUV42" s="188"/>
      <c r="VUW42" s="188"/>
      <c r="VUX42" s="188"/>
      <c r="VUY42" s="188"/>
      <c r="VUZ42" s="188"/>
      <c r="VVA42" s="188"/>
      <c r="VVB42" s="188"/>
      <c r="VVC42" s="188"/>
      <c r="VVD42" s="188"/>
      <c r="VVE42" s="188"/>
      <c r="VVF42" s="188"/>
      <c r="VVG42" s="188"/>
      <c r="VVH42" s="188"/>
      <c r="VVI42" s="188"/>
      <c r="VVJ42" s="188"/>
      <c r="VVK42" s="188"/>
      <c r="VVL42" s="188"/>
      <c r="VVM42" s="188"/>
      <c r="VVN42" s="188"/>
      <c r="VVO42" s="188"/>
      <c r="VVP42" s="188"/>
      <c r="VVQ42" s="188"/>
      <c r="VVR42" s="188"/>
      <c r="VVS42" s="188"/>
      <c r="VVT42" s="188"/>
      <c r="VVU42" s="188"/>
      <c r="VVV42" s="188"/>
      <c r="VVW42" s="188"/>
      <c r="VVX42" s="188"/>
      <c r="VVY42" s="188"/>
      <c r="VVZ42" s="188"/>
      <c r="VWA42" s="188"/>
      <c r="VWB42" s="188"/>
      <c r="VWC42" s="188"/>
      <c r="VWD42" s="188"/>
      <c r="VWE42" s="188"/>
      <c r="VWF42" s="188"/>
      <c r="VWG42" s="188"/>
      <c r="VWH42" s="188"/>
      <c r="VWI42" s="188"/>
      <c r="VWJ42" s="188"/>
      <c r="VWK42" s="188"/>
      <c r="VWL42" s="188"/>
      <c r="VWM42" s="188"/>
      <c r="VWN42" s="188"/>
      <c r="VWO42" s="188"/>
      <c r="VWP42" s="188"/>
      <c r="VWQ42" s="188"/>
      <c r="VWR42" s="188"/>
      <c r="VWS42" s="188"/>
      <c r="VWT42" s="188"/>
      <c r="VWU42" s="188"/>
      <c r="VWV42" s="188"/>
      <c r="VWW42" s="188"/>
      <c r="VWX42" s="188"/>
      <c r="VWY42" s="188"/>
      <c r="VWZ42" s="188"/>
      <c r="VXA42" s="188"/>
      <c r="VXB42" s="188"/>
      <c r="VXC42" s="188"/>
      <c r="VXD42" s="188"/>
      <c r="VXE42" s="188"/>
      <c r="VXF42" s="188"/>
      <c r="VXG42" s="188"/>
      <c r="VXH42" s="188"/>
      <c r="VXI42" s="188"/>
      <c r="VXJ42" s="188"/>
      <c r="VXK42" s="188"/>
      <c r="VXL42" s="188"/>
      <c r="VXM42" s="188"/>
      <c r="VXN42" s="188"/>
      <c r="VXO42" s="188"/>
      <c r="VXP42" s="188"/>
      <c r="VXQ42" s="188"/>
      <c r="VXR42" s="188"/>
      <c r="VXS42" s="188"/>
      <c r="VXT42" s="188"/>
      <c r="VXU42" s="188"/>
      <c r="VXV42" s="188"/>
      <c r="VXW42" s="188"/>
      <c r="VXX42" s="188"/>
      <c r="VXY42" s="188"/>
      <c r="VXZ42" s="188"/>
      <c r="VYA42" s="188"/>
      <c r="VYB42" s="188"/>
      <c r="VYC42" s="188"/>
      <c r="VYD42" s="188"/>
      <c r="VYE42" s="188"/>
      <c r="VYF42" s="188"/>
      <c r="VYG42" s="188"/>
      <c r="VYH42" s="188"/>
      <c r="VYI42" s="188"/>
      <c r="VYJ42" s="188"/>
      <c r="VYK42" s="188"/>
      <c r="VYL42" s="188"/>
      <c r="VYM42" s="188"/>
      <c r="VYN42" s="188"/>
      <c r="VYO42" s="188"/>
      <c r="VYP42" s="188"/>
      <c r="VYQ42" s="188"/>
      <c r="VYR42" s="188"/>
      <c r="VYS42" s="188"/>
      <c r="VYT42" s="188"/>
      <c r="VYU42" s="188"/>
      <c r="VYV42" s="188"/>
      <c r="VYW42" s="188"/>
      <c r="VYX42" s="188"/>
      <c r="VYY42" s="188"/>
      <c r="VYZ42" s="188"/>
      <c r="VZA42" s="188"/>
      <c r="VZB42" s="188"/>
      <c r="VZC42" s="188"/>
      <c r="VZD42" s="188"/>
      <c r="VZE42" s="188"/>
      <c r="VZF42" s="188"/>
      <c r="VZG42" s="188"/>
      <c r="VZH42" s="188"/>
      <c r="VZI42" s="188"/>
      <c r="VZJ42" s="188"/>
      <c r="VZK42" s="188"/>
      <c r="VZL42" s="188"/>
      <c r="VZM42" s="188"/>
      <c r="VZN42" s="188"/>
      <c r="VZO42" s="188"/>
      <c r="VZP42" s="188"/>
      <c r="VZQ42" s="188"/>
      <c r="VZR42" s="188"/>
      <c r="VZS42" s="188"/>
      <c r="VZT42" s="188"/>
      <c r="VZU42" s="188"/>
      <c r="VZV42" s="188"/>
      <c r="VZW42" s="188"/>
      <c r="VZX42" s="188"/>
      <c r="VZY42" s="188"/>
      <c r="VZZ42" s="188"/>
      <c r="WAA42" s="188"/>
      <c r="WAB42" s="188"/>
      <c r="WAC42" s="188"/>
      <c r="WAD42" s="188"/>
      <c r="WAE42" s="188"/>
      <c r="WAF42" s="188"/>
      <c r="WAG42" s="188"/>
      <c r="WAH42" s="188"/>
      <c r="WAI42" s="188"/>
      <c r="WAJ42" s="188"/>
      <c r="WAK42" s="188"/>
      <c r="WAL42" s="188"/>
      <c r="WAM42" s="188"/>
      <c r="WAN42" s="188"/>
      <c r="WAO42" s="188"/>
      <c r="WAP42" s="188"/>
      <c r="WAQ42" s="188"/>
      <c r="WAR42" s="188"/>
      <c r="WAS42" s="188"/>
      <c r="WAT42" s="188"/>
      <c r="WAU42" s="188"/>
      <c r="WAV42" s="188"/>
      <c r="WAW42" s="188"/>
      <c r="WAX42" s="188"/>
      <c r="WAY42" s="188"/>
      <c r="WAZ42" s="188"/>
      <c r="WBA42" s="188"/>
      <c r="WBB42" s="188"/>
      <c r="WBC42" s="188"/>
      <c r="WBD42" s="188"/>
      <c r="WBE42" s="188"/>
      <c r="WBF42" s="188"/>
      <c r="WBG42" s="188"/>
      <c r="WBH42" s="188"/>
      <c r="WBI42" s="188"/>
      <c r="WBJ42" s="188"/>
      <c r="WBK42" s="188"/>
      <c r="WBL42" s="188"/>
      <c r="WBM42" s="188"/>
      <c r="WBN42" s="188"/>
      <c r="WBO42" s="188"/>
      <c r="WBP42" s="188"/>
      <c r="WBQ42" s="188"/>
      <c r="WBR42" s="188"/>
      <c r="WBS42" s="188"/>
      <c r="WBT42" s="188"/>
      <c r="WBU42" s="188"/>
      <c r="WBV42" s="188"/>
      <c r="WBW42" s="188"/>
      <c r="WBX42" s="188"/>
      <c r="WBY42" s="188"/>
      <c r="WBZ42" s="188"/>
      <c r="WCA42" s="188"/>
      <c r="WCB42" s="188"/>
      <c r="WCC42" s="188"/>
      <c r="WCD42" s="188"/>
      <c r="WCE42" s="188"/>
      <c r="WCF42" s="188"/>
      <c r="WCG42" s="188"/>
      <c r="WCH42" s="188"/>
      <c r="WCI42" s="188"/>
      <c r="WCJ42" s="188"/>
      <c r="WCK42" s="188"/>
      <c r="WCL42" s="188"/>
      <c r="WCM42" s="188"/>
      <c r="WCN42" s="188"/>
      <c r="WCO42" s="188"/>
      <c r="WCP42" s="188"/>
      <c r="WCQ42" s="188"/>
      <c r="WCR42" s="188"/>
      <c r="WCS42" s="188"/>
      <c r="WCT42" s="188"/>
      <c r="WCU42" s="188"/>
      <c r="WCV42" s="188"/>
      <c r="WCW42" s="188"/>
      <c r="WCX42" s="188"/>
      <c r="WCY42" s="188"/>
      <c r="WCZ42" s="188"/>
      <c r="WDA42" s="188"/>
      <c r="WDB42" s="188"/>
      <c r="WDC42" s="188"/>
      <c r="WDD42" s="188"/>
      <c r="WDE42" s="188"/>
      <c r="WDF42" s="188"/>
      <c r="WDG42" s="188"/>
      <c r="WDH42" s="188"/>
      <c r="WDI42" s="188"/>
      <c r="WDJ42" s="188"/>
      <c r="WDK42" s="188"/>
      <c r="WDL42" s="188"/>
      <c r="WDM42" s="188"/>
      <c r="WDN42" s="188"/>
      <c r="WDO42" s="188"/>
      <c r="WDP42" s="188"/>
      <c r="WDQ42" s="188"/>
      <c r="WDR42" s="188"/>
      <c r="WDS42" s="188"/>
      <c r="WDT42" s="188"/>
      <c r="WDU42" s="188"/>
      <c r="WDV42" s="188"/>
      <c r="WDW42" s="188"/>
      <c r="WDX42" s="188"/>
      <c r="WDY42" s="188"/>
      <c r="WDZ42" s="188"/>
      <c r="WEA42" s="188"/>
      <c r="WEB42" s="188"/>
      <c r="WEC42" s="188"/>
      <c r="WED42" s="188"/>
      <c r="WEE42" s="188"/>
      <c r="WEF42" s="188"/>
      <c r="WEG42" s="188"/>
      <c r="WEH42" s="188"/>
      <c r="WEI42" s="188"/>
      <c r="WEJ42" s="188"/>
      <c r="WEK42" s="188"/>
      <c r="WEL42" s="188"/>
      <c r="WEM42" s="188"/>
      <c r="WEN42" s="188"/>
      <c r="WEO42" s="188"/>
      <c r="WEP42" s="188"/>
      <c r="WEQ42" s="188"/>
      <c r="WER42" s="188"/>
      <c r="WES42" s="188"/>
      <c r="WET42" s="188"/>
      <c r="WEU42" s="188"/>
      <c r="WEV42" s="188"/>
      <c r="WEW42" s="188"/>
      <c r="WEX42" s="188"/>
      <c r="WEY42" s="188"/>
      <c r="WEZ42" s="188"/>
      <c r="WFA42" s="188"/>
      <c r="WFB42" s="188"/>
      <c r="WFC42" s="188"/>
      <c r="WFD42" s="188"/>
      <c r="WFE42" s="188"/>
      <c r="WFF42" s="188"/>
      <c r="WFG42" s="188"/>
      <c r="WFH42" s="188"/>
      <c r="WFI42" s="188"/>
      <c r="WFJ42" s="188"/>
      <c r="WFK42" s="188"/>
      <c r="WFL42" s="188"/>
      <c r="WFM42" s="188"/>
      <c r="WFN42" s="188"/>
      <c r="WFO42" s="188"/>
      <c r="WFP42" s="188"/>
      <c r="WFQ42" s="188"/>
      <c r="WFR42" s="188"/>
      <c r="WFS42" s="188"/>
      <c r="WFT42" s="188"/>
      <c r="WFU42" s="188"/>
      <c r="WFV42" s="188"/>
      <c r="WFW42" s="188"/>
      <c r="WFX42" s="188"/>
      <c r="WFY42" s="188"/>
      <c r="WFZ42" s="188"/>
      <c r="WGA42" s="188"/>
      <c r="WGB42" s="188"/>
      <c r="WGC42" s="188"/>
      <c r="WGD42" s="188"/>
      <c r="WGE42" s="188"/>
      <c r="WGF42" s="188"/>
      <c r="WGG42" s="188"/>
      <c r="WGH42" s="188"/>
      <c r="WGI42" s="188"/>
      <c r="WGJ42" s="188"/>
      <c r="WGK42" s="188"/>
      <c r="WGL42" s="188"/>
      <c r="WGM42" s="188"/>
      <c r="WGN42" s="188"/>
      <c r="WGO42" s="188"/>
      <c r="WGP42" s="188"/>
      <c r="WGQ42" s="188"/>
      <c r="WGR42" s="188"/>
      <c r="WGS42" s="188"/>
      <c r="WGT42" s="188"/>
      <c r="WGU42" s="188"/>
      <c r="WGV42" s="188"/>
      <c r="WGW42" s="188"/>
      <c r="WGX42" s="188"/>
      <c r="WGY42" s="188"/>
      <c r="WGZ42" s="188"/>
      <c r="WHA42" s="188"/>
      <c r="WHB42" s="188"/>
      <c r="WHC42" s="188"/>
      <c r="WHD42" s="188"/>
      <c r="WHE42" s="188"/>
      <c r="WHF42" s="188"/>
      <c r="WHG42" s="188"/>
      <c r="WHH42" s="188"/>
      <c r="WHI42" s="188"/>
      <c r="WHJ42" s="188"/>
      <c r="WHK42" s="188"/>
      <c r="WHL42" s="188"/>
      <c r="WHM42" s="188"/>
      <c r="WHN42" s="188"/>
      <c r="WHO42" s="188"/>
      <c r="WHP42" s="188"/>
      <c r="WHQ42" s="188"/>
      <c r="WHR42" s="188"/>
      <c r="WHS42" s="188"/>
      <c r="WHT42" s="188"/>
      <c r="WHU42" s="188"/>
      <c r="WHV42" s="188"/>
      <c r="WHW42" s="188"/>
      <c r="WHX42" s="188"/>
      <c r="WHY42" s="188"/>
      <c r="WHZ42" s="188"/>
      <c r="WIA42" s="188"/>
      <c r="WIB42" s="188"/>
      <c r="WIC42" s="188"/>
      <c r="WID42" s="188"/>
      <c r="WIE42" s="188"/>
      <c r="WIF42" s="188"/>
      <c r="WIG42" s="188"/>
      <c r="WIH42" s="188"/>
      <c r="WII42" s="188"/>
      <c r="WIJ42" s="188"/>
      <c r="WIK42" s="188"/>
      <c r="WIL42" s="188"/>
      <c r="WIM42" s="188"/>
      <c r="WIN42" s="188"/>
      <c r="WIO42" s="188"/>
      <c r="WIP42" s="188"/>
      <c r="WIQ42" s="188"/>
      <c r="WIR42" s="188"/>
      <c r="WIS42" s="188"/>
      <c r="WIT42" s="188"/>
      <c r="WIU42" s="188"/>
      <c r="WIV42" s="188"/>
      <c r="WIW42" s="188"/>
      <c r="WIX42" s="188"/>
      <c r="WIY42" s="188"/>
      <c r="WIZ42" s="188"/>
      <c r="WJA42" s="188"/>
      <c r="WJB42" s="188"/>
      <c r="WJC42" s="188"/>
      <c r="WJD42" s="188"/>
      <c r="WJE42" s="188"/>
      <c r="WJF42" s="188"/>
      <c r="WJG42" s="188"/>
      <c r="WJH42" s="188"/>
      <c r="WJI42" s="188"/>
      <c r="WJJ42" s="188"/>
      <c r="WJK42" s="188"/>
      <c r="WJL42" s="188"/>
      <c r="WJM42" s="188"/>
      <c r="WJN42" s="188"/>
      <c r="WJO42" s="188"/>
      <c r="WJP42" s="188"/>
      <c r="WJQ42" s="188"/>
      <c r="WJR42" s="188"/>
      <c r="WJS42" s="188"/>
      <c r="WJT42" s="188"/>
      <c r="WJU42" s="188"/>
      <c r="WJV42" s="188"/>
      <c r="WJW42" s="188"/>
      <c r="WJX42" s="188"/>
      <c r="WJY42" s="188"/>
      <c r="WJZ42" s="188"/>
      <c r="WKA42" s="188"/>
      <c r="WKB42" s="188"/>
      <c r="WKC42" s="188"/>
      <c r="WKD42" s="188"/>
      <c r="WKE42" s="188"/>
      <c r="WKF42" s="188"/>
      <c r="WKG42" s="188"/>
      <c r="WKH42" s="188"/>
      <c r="WKI42" s="188"/>
      <c r="WKJ42" s="188"/>
      <c r="WKK42" s="188"/>
      <c r="WKL42" s="188"/>
      <c r="WKM42" s="188"/>
      <c r="WKN42" s="188"/>
      <c r="WKO42" s="188"/>
      <c r="WKP42" s="188"/>
      <c r="WKQ42" s="188"/>
      <c r="WKR42" s="188"/>
      <c r="WKS42" s="188"/>
      <c r="WKT42" s="188"/>
      <c r="WKU42" s="188"/>
      <c r="WKV42" s="188"/>
      <c r="WKW42" s="188"/>
      <c r="WKX42" s="188"/>
      <c r="WKY42" s="188"/>
      <c r="WKZ42" s="188"/>
      <c r="WLA42" s="188"/>
      <c r="WLB42" s="188"/>
      <c r="WLC42" s="188"/>
      <c r="WLD42" s="188"/>
      <c r="WLE42" s="188"/>
      <c r="WLF42" s="188"/>
      <c r="WLG42" s="188"/>
      <c r="WLH42" s="188"/>
      <c r="WLI42" s="188"/>
      <c r="WLJ42" s="188"/>
      <c r="WLK42" s="188"/>
      <c r="WLL42" s="188"/>
      <c r="WLM42" s="188"/>
      <c r="WLN42" s="188"/>
      <c r="WLO42" s="188"/>
      <c r="WLP42" s="188"/>
      <c r="WLQ42" s="188"/>
      <c r="WLR42" s="188"/>
      <c r="WLS42" s="188"/>
      <c r="WLT42" s="188"/>
      <c r="WLU42" s="188"/>
      <c r="WLV42" s="188"/>
      <c r="WLW42" s="188"/>
      <c r="WLX42" s="188"/>
      <c r="WLY42" s="188"/>
      <c r="WLZ42" s="188"/>
      <c r="WMA42" s="188"/>
      <c r="WMB42" s="188"/>
      <c r="WMC42" s="188"/>
      <c r="WMD42" s="188"/>
      <c r="WME42" s="188"/>
      <c r="WMF42" s="188"/>
      <c r="WMG42" s="188"/>
      <c r="WMH42" s="188"/>
      <c r="WMI42" s="188"/>
      <c r="WMJ42" s="188"/>
      <c r="WMK42" s="188"/>
      <c r="WML42" s="188"/>
      <c r="WMM42" s="188"/>
      <c r="WMN42" s="188"/>
      <c r="WMO42" s="188"/>
      <c r="WMP42" s="188"/>
      <c r="WMQ42" s="188"/>
      <c r="WMR42" s="188"/>
      <c r="WMS42" s="188"/>
      <c r="WMT42" s="188"/>
      <c r="WMU42" s="188"/>
      <c r="WMV42" s="188"/>
      <c r="WMW42" s="188"/>
      <c r="WMX42" s="188"/>
      <c r="WMY42" s="188"/>
      <c r="WMZ42" s="188"/>
      <c r="WNA42" s="188"/>
      <c r="WNB42" s="188"/>
      <c r="WNC42" s="188"/>
      <c r="WND42" s="188"/>
      <c r="WNE42" s="188"/>
      <c r="WNF42" s="188"/>
      <c r="WNG42" s="188"/>
      <c r="WNH42" s="188"/>
      <c r="WNI42" s="188"/>
      <c r="WNJ42" s="188"/>
      <c r="WNK42" s="188"/>
      <c r="WNL42" s="188"/>
      <c r="WNM42" s="188"/>
      <c r="WNN42" s="188"/>
      <c r="WNO42" s="188"/>
      <c r="WNP42" s="188"/>
      <c r="WNQ42" s="188"/>
      <c r="WNR42" s="188"/>
      <c r="WNS42" s="188"/>
      <c r="WNT42" s="188"/>
      <c r="WNU42" s="188"/>
      <c r="WNV42" s="188"/>
      <c r="WNW42" s="188"/>
      <c r="WNX42" s="188"/>
      <c r="WNY42" s="188"/>
      <c r="WNZ42" s="188"/>
      <c r="WOA42" s="188"/>
      <c r="WOB42" s="188"/>
      <c r="WOC42" s="188"/>
      <c r="WOD42" s="188"/>
      <c r="WOE42" s="188"/>
      <c r="WOF42" s="188"/>
      <c r="WOG42" s="188"/>
      <c r="WOH42" s="188"/>
      <c r="WOI42" s="188"/>
      <c r="WOJ42" s="188"/>
      <c r="WOK42" s="188"/>
      <c r="WOL42" s="188"/>
      <c r="WOM42" s="188"/>
      <c r="WON42" s="188"/>
      <c r="WOO42" s="188"/>
      <c r="WOP42" s="188"/>
      <c r="WOQ42" s="188"/>
      <c r="WOR42" s="188"/>
      <c r="WOS42" s="188"/>
      <c r="WOT42" s="188"/>
      <c r="WOU42" s="188"/>
      <c r="WOV42" s="188"/>
      <c r="WOW42" s="188"/>
      <c r="WOX42" s="188"/>
      <c r="WOY42" s="188"/>
      <c r="WOZ42" s="188"/>
      <c r="WPA42" s="188"/>
      <c r="WPB42" s="188"/>
      <c r="WPC42" s="188"/>
      <c r="WPD42" s="188"/>
      <c r="WPE42" s="188"/>
      <c r="WPF42" s="188"/>
      <c r="WPG42" s="188"/>
      <c r="WPH42" s="188"/>
      <c r="WPI42" s="188"/>
      <c r="WPJ42" s="188"/>
      <c r="WPK42" s="188"/>
      <c r="WPL42" s="188"/>
      <c r="WPM42" s="188"/>
      <c r="WPN42" s="188"/>
      <c r="WPO42" s="188"/>
      <c r="WPP42" s="188"/>
      <c r="WPQ42" s="188"/>
      <c r="WPR42" s="188"/>
      <c r="WPS42" s="188"/>
      <c r="WPT42" s="188"/>
      <c r="WPU42" s="188"/>
      <c r="WPV42" s="188"/>
      <c r="WPW42" s="188"/>
      <c r="WPX42" s="188"/>
      <c r="WPY42" s="188"/>
      <c r="WPZ42" s="188"/>
      <c r="WQA42" s="188"/>
      <c r="WQB42" s="188"/>
      <c r="WQC42" s="188"/>
      <c r="WQD42" s="188"/>
      <c r="WQE42" s="188"/>
      <c r="WQF42" s="188"/>
      <c r="WQG42" s="188"/>
      <c r="WQH42" s="188"/>
      <c r="WQI42" s="188"/>
      <c r="WQJ42" s="188"/>
      <c r="WQK42" s="188"/>
      <c r="WQL42" s="188"/>
      <c r="WQM42" s="188"/>
      <c r="WQN42" s="188"/>
      <c r="WQO42" s="188"/>
      <c r="WQP42" s="188"/>
      <c r="WQQ42" s="188"/>
      <c r="WQR42" s="188"/>
      <c r="WQS42" s="188"/>
      <c r="WQT42" s="188"/>
      <c r="WQU42" s="188"/>
      <c r="WQV42" s="188"/>
      <c r="WQW42" s="188"/>
      <c r="WQX42" s="188"/>
      <c r="WQY42" s="188"/>
      <c r="WQZ42" s="188"/>
      <c r="WRA42" s="188"/>
      <c r="WRB42" s="188"/>
      <c r="WRC42" s="188"/>
      <c r="WRD42" s="188"/>
      <c r="WRE42" s="188"/>
      <c r="WRF42" s="188"/>
      <c r="WRG42" s="188"/>
      <c r="WRH42" s="188"/>
      <c r="WRI42" s="188"/>
      <c r="WRJ42" s="188"/>
      <c r="WRK42" s="188"/>
      <c r="WRL42" s="188"/>
      <c r="WRM42" s="188"/>
      <c r="WRN42" s="188"/>
      <c r="WRO42" s="188"/>
      <c r="WRP42" s="188"/>
      <c r="WRQ42" s="188"/>
      <c r="WRR42" s="188"/>
      <c r="WRS42" s="188"/>
      <c r="WRT42" s="188"/>
      <c r="WRU42" s="188"/>
      <c r="WRV42" s="188"/>
      <c r="WRW42" s="188"/>
      <c r="WRX42" s="188"/>
      <c r="WRY42" s="188"/>
      <c r="WRZ42" s="188"/>
      <c r="WSA42" s="188"/>
      <c r="WSB42" s="188"/>
      <c r="WSC42" s="188"/>
      <c r="WSD42" s="188"/>
      <c r="WSE42" s="188"/>
      <c r="WSF42" s="188"/>
      <c r="WSG42" s="188"/>
      <c r="WSH42" s="188"/>
      <c r="WSI42" s="188"/>
      <c r="WSJ42" s="188"/>
      <c r="WSK42" s="188"/>
      <c r="WSL42" s="188"/>
      <c r="WSM42" s="188"/>
      <c r="WSN42" s="188"/>
      <c r="WSO42" s="188"/>
      <c r="WSP42" s="188"/>
      <c r="WSQ42" s="188"/>
      <c r="WSR42" s="188"/>
      <c r="WSS42" s="188"/>
      <c r="WST42" s="188"/>
      <c r="WSU42" s="188"/>
      <c r="WSV42" s="188"/>
      <c r="WSW42" s="188"/>
      <c r="WSX42" s="188"/>
      <c r="WSY42" s="188"/>
      <c r="WSZ42" s="188"/>
      <c r="WTA42" s="188"/>
      <c r="WTB42" s="188"/>
      <c r="WTC42" s="188"/>
      <c r="WTD42" s="188"/>
      <c r="WTE42" s="188"/>
      <c r="WTF42" s="188"/>
      <c r="WTG42" s="188"/>
      <c r="WTH42" s="188"/>
      <c r="WTI42" s="188"/>
      <c r="WTJ42" s="188"/>
      <c r="WTK42" s="188"/>
      <c r="WTL42" s="188"/>
      <c r="WTM42" s="188"/>
      <c r="WTN42" s="188"/>
      <c r="WTO42" s="188"/>
      <c r="WTP42" s="188"/>
      <c r="WTQ42" s="188"/>
      <c r="WTR42" s="188"/>
      <c r="WTS42" s="188"/>
      <c r="WTT42" s="188"/>
      <c r="WTU42" s="188"/>
      <c r="WTV42" s="188"/>
      <c r="WTW42" s="188"/>
      <c r="WTX42" s="188"/>
      <c r="WTY42" s="188"/>
      <c r="WTZ42" s="188"/>
      <c r="WUA42" s="188"/>
      <c r="WUB42" s="188"/>
      <c r="WUC42" s="188"/>
      <c r="WUD42" s="188"/>
      <c r="WUE42" s="188"/>
      <c r="WUF42" s="188"/>
      <c r="WUG42" s="188"/>
      <c r="WUH42" s="188"/>
      <c r="WUI42" s="188"/>
      <c r="WUJ42" s="188"/>
      <c r="WUK42" s="188"/>
      <c r="WUL42" s="188"/>
      <c r="WUM42" s="188"/>
      <c r="WUN42" s="188"/>
      <c r="WUO42" s="188"/>
      <c r="WUP42" s="188"/>
      <c r="WUQ42" s="188"/>
      <c r="WUR42" s="188"/>
      <c r="WUS42" s="188"/>
      <c r="WUT42" s="188"/>
      <c r="WUU42" s="188"/>
      <c r="WUV42" s="188"/>
      <c r="WUW42" s="188"/>
      <c r="WUX42" s="188"/>
      <c r="WUY42" s="188"/>
      <c r="WUZ42" s="188"/>
      <c r="WVA42" s="188"/>
      <c r="WVB42" s="188"/>
      <c r="WVC42" s="188"/>
      <c r="WVD42" s="188"/>
      <c r="WVE42" s="188"/>
      <c r="WVF42" s="188"/>
      <c r="WVG42" s="188"/>
      <c r="WVH42" s="188"/>
      <c r="WVI42" s="188"/>
      <c r="WVJ42" s="188"/>
      <c r="WVK42" s="188"/>
      <c r="WVL42" s="188"/>
      <c r="WVM42" s="188"/>
      <c r="WVN42" s="188"/>
      <c r="WVO42" s="188"/>
      <c r="WVP42" s="188"/>
      <c r="WVQ42" s="188"/>
      <c r="WVR42" s="188"/>
      <c r="WVS42" s="188"/>
      <c r="WVT42" s="188"/>
      <c r="WVU42" s="188"/>
      <c r="WVV42" s="188"/>
      <c r="WVW42" s="188"/>
      <c r="WVX42" s="188"/>
      <c r="WVY42" s="188"/>
      <c r="WVZ42" s="188"/>
      <c r="WWA42" s="188"/>
      <c r="WWB42" s="188"/>
      <c r="WWC42" s="188"/>
      <c r="WWD42" s="188"/>
      <c r="WWE42" s="188"/>
      <c r="WWF42" s="188"/>
      <c r="WWG42" s="188"/>
      <c r="WWH42" s="188"/>
      <c r="WWI42" s="188"/>
      <c r="WWJ42" s="188"/>
      <c r="WWK42" s="188"/>
      <c r="WWL42" s="188"/>
      <c r="WWM42" s="188"/>
      <c r="WWN42" s="188"/>
      <c r="WWO42" s="188"/>
      <c r="WWP42" s="188"/>
      <c r="WWQ42" s="188"/>
      <c r="WWR42" s="188"/>
      <c r="WWS42" s="188"/>
      <c r="WWT42" s="188"/>
      <c r="WWU42" s="188"/>
      <c r="WWV42" s="188"/>
      <c r="WWW42" s="188"/>
      <c r="WWX42" s="188"/>
      <c r="WWY42" s="188"/>
      <c r="WWZ42" s="188"/>
      <c r="WXA42" s="188"/>
      <c r="WXB42" s="188"/>
      <c r="WXC42" s="188"/>
      <c r="WXD42" s="188"/>
      <c r="WXE42" s="188"/>
      <c r="WXF42" s="188"/>
      <c r="WXG42" s="188"/>
      <c r="WXH42" s="188"/>
      <c r="WXI42" s="188"/>
      <c r="WXJ42" s="188"/>
      <c r="WXK42" s="188"/>
      <c r="WXL42" s="188"/>
      <c r="WXM42" s="188"/>
      <c r="WXN42" s="188"/>
      <c r="WXO42" s="188"/>
      <c r="WXP42" s="188"/>
      <c r="WXQ42" s="188"/>
      <c r="WXR42" s="188"/>
      <c r="WXS42" s="188"/>
      <c r="WXT42" s="188"/>
      <c r="WXU42" s="188"/>
      <c r="WXV42" s="188"/>
      <c r="WXW42" s="188"/>
      <c r="WXX42" s="188"/>
      <c r="WXY42" s="188"/>
      <c r="WXZ42" s="188"/>
      <c r="WYA42" s="188"/>
      <c r="WYB42" s="188"/>
      <c r="WYC42" s="188"/>
      <c r="WYD42" s="188"/>
      <c r="WYE42" s="188"/>
      <c r="WYF42" s="188"/>
      <c r="WYG42" s="188"/>
      <c r="WYH42" s="188"/>
      <c r="WYI42" s="188"/>
      <c r="WYJ42" s="188"/>
      <c r="WYK42" s="188"/>
      <c r="WYL42" s="188"/>
      <c r="WYM42" s="188"/>
      <c r="WYN42" s="188"/>
      <c r="WYO42" s="188"/>
      <c r="WYP42" s="188"/>
      <c r="WYQ42" s="188"/>
      <c r="WYR42" s="188"/>
      <c r="WYS42" s="188"/>
      <c r="WYT42" s="188"/>
      <c r="WYU42" s="188"/>
      <c r="WYV42" s="188"/>
      <c r="WYW42" s="188"/>
      <c r="WYX42" s="188"/>
      <c r="WYY42" s="188"/>
      <c r="WYZ42" s="188"/>
      <c r="WZA42" s="188"/>
      <c r="WZB42" s="188"/>
      <c r="WZC42" s="188"/>
      <c r="WZD42" s="188"/>
      <c r="WZE42" s="188"/>
      <c r="WZF42" s="188"/>
      <c r="WZG42" s="188"/>
      <c r="WZH42" s="188"/>
      <c r="WZI42" s="188"/>
      <c r="WZJ42" s="188"/>
      <c r="WZK42" s="188"/>
      <c r="WZL42" s="188"/>
      <c r="WZM42" s="188"/>
      <c r="WZN42" s="188"/>
      <c r="WZO42" s="188"/>
      <c r="WZP42" s="188"/>
      <c r="WZQ42" s="188"/>
      <c r="WZR42" s="188"/>
      <c r="WZS42" s="188"/>
      <c r="WZT42" s="188"/>
      <c r="WZU42" s="188"/>
      <c r="WZV42" s="188"/>
      <c r="WZW42" s="188"/>
      <c r="WZX42" s="188"/>
      <c r="WZY42" s="188"/>
      <c r="WZZ42" s="188"/>
      <c r="XAA42" s="188"/>
      <c r="XAB42" s="188"/>
      <c r="XAC42" s="188"/>
      <c r="XAD42" s="188"/>
      <c r="XAE42" s="188"/>
      <c r="XAF42" s="188"/>
      <c r="XAG42" s="188"/>
      <c r="XAH42" s="188"/>
      <c r="XAI42" s="188"/>
      <c r="XAJ42" s="188"/>
      <c r="XAK42" s="188"/>
      <c r="XAL42" s="188"/>
      <c r="XAM42" s="188"/>
      <c r="XAN42" s="188"/>
      <c r="XAO42" s="188"/>
      <c r="XAP42" s="188"/>
      <c r="XAQ42" s="188"/>
      <c r="XAR42" s="188"/>
      <c r="XAS42" s="188"/>
      <c r="XAT42" s="188"/>
      <c r="XAU42" s="188"/>
      <c r="XAV42" s="188"/>
      <c r="XAW42" s="188"/>
      <c r="XAX42" s="188"/>
      <c r="XAY42" s="188"/>
      <c r="XAZ42" s="188"/>
      <c r="XBA42" s="188"/>
      <c r="XBB42" s="188"/>
      <c r="XBC42" s="188"/>
      <c r="XBD42" s="188"/>
      <c r="XBE42" s="188"/>
      <c r="XBF42" s="188"/>
      <c r="XBG42" s="188"/>
      <c r="XBH42" s="188"/>
      <c r="XBI42" s="188"/>
      <c r="XBJ42" s="188"/>
      <c r="XBK42" s="188"/>
      <c r="XBL42" s="188"/>
      <c r="XBM42" s="188"/>
      <c r="XBN42" s="188"/>
      <c r="XBO42" s="188"/>
      <c r="XBP42" s="188"/>
      <c r="XBQ42" s="188"/>
      <c r="XBR42" s="188"/>
      <c r="XBS42" s="188"/>
      <c r="XBT42" s="188"/>
      <c r="XBU42" s="188"/>
      <c r="XBV42" s="188"/>
      <c r="XBW42" s="188"/>
      <c r="XBX42" s="188"/>
      <c r="XBY42" s="188"/>
      <c r="XBZ42" s="188"/>
      <c r="XCA42" s="188"/>
      <c r="XCB42" s="188"/>
      <c r="XCC42" s="188"/>
      <c r="XCD42" s="188"/>
      <c r="XCE42" s="188"/>
      <c r="XCF42" s="188"/>
      <c r="XCG42" s="188"/>
      <c r="XCH42" s="188"/>
      <c r="XCI42" s="188"/>
      <c r="XCJ42" s="188"/>
      <c r="XCK42" s="188"/>
      <c r="XCL42" s="188"/>
      <c r="XCM42" s="188"/>
      <c r="XCN42" s="188"/>
      <c r="XCO42" s="188"/>
      <c r="XCP42" s="188"/>
      <c r="XCQ42" s="188"/>
      <c r="XCR42" s="188"/>
      <c r="XCS42" s="188"/>
      <c r="XCT42" s="188"/>
      <c r="XCU42" s="188"/>
      <c r="XCV42" s="188"/>
      <c r="XCW42" s="188"/>
      <c r="XCX42" s="188"/>
      <c r="XCY42" s="188"/>
      <c r="XCZ42" s="188"/>
      <c r="XDA42" s="188"/>
      <c r="XDB42" s="188"/>
      <c r="XDC42" s="188"/>
      <c r="XDD42" s="188"/>
      <c r="XDE42" s="188"/>
      <c r="XDF42" s="188"/>
      <c r="XDG42" s="188"/>
      <c r="XDH42" s="188"/>
      <c r="XDI42" s="188"/>
      <c r="XDJ42" s="188"/>
      <c r="XDK42" s="188"/>
      <c r="XDL42" s="188"/>
      <c r="XDM42" s="188"/>
      <c r="XDN42" s="188"/>
      <c r="XDO42" s="188"/>
      <c r="XDP42" s="188"/>
      <c r="XDQ42" s="188"/>
      <c r="XDR42" s="188"/>
      <c r="XDS42" s="188"/>
      <c r="XDT42" s="188"/>
      <c r="XDU42" s="188"/>
      <c r="XDV42" s="188"/>
      <c r="XDW42" s="188"/>
      <c r="XDX42" s="188"/>
      <c r="XDY42" s="188"/>
      <c r="XDZ42" s="188"/>
      <c r="XEA42" s="188"/>
      <c r="XEB42" s="188"/>
      <c r="XEC42" s="188"/>
      <c r="XED42" s="188"/>
      <c r="XEE42" s="188"/>
      <c r="XEF42" s="188"/>
      <c r="XEG42" s="188"/>
      <c r="XEH42" s="188"/>
      <c r="XEI42" s="188"/>
      <c r="XEJ42" s="188"/>
      <c r="XEK42" s="188"/>
      <c r="XEL42" s="188"/>
      <c r="XEM42" s="188"/>
      <c r="XEN42" s="188"/>
      <c r="XEO42" s="188"/>
      <c r="XEP42" s="188"/>
      <c r="XEQ42" s="188"/>
      <c r="XER42" s="188"/>
      <c r="XES42" s="188"/>
      <c r="XET42" s="188"/>
      <c r="XEU42" s="188"/>
    </row>
    <row r="43" s="188" customFormat="1" customHeight="1" spans="1:11">
      <c r="A43" s="222">
        <v>1</v>
      </c>
      <c r="B43" s="223" t="s">
        <v>170</v>
      </c>
      <c r="C43" s="224"/>
      <c r="D43" s="224"/>
      <c r="E43" s="224"/>
      <c r="F43" s="210"/>
      <c r="G43" s="202"/>
      <c r="H43" s="221" t="s">
        <v>243</v>
      </c>
      <c r="I43" s="240"/>
      <c r="J43" s="241"/>
      <c r="K43" s="233" t="e">
        <f t="shared" si="2"/>
        <v>#DIV/0!</v>
      </c>
    </row>
    <row r="44" s="189" customFormat="1" ht="25" customHeight="1" spans="1:16375">
      <c r="A44" s="199" t="s">
        <v>171</v>
      </c>
      <c r="B44" s="220" t="s">
        <v>244</v>
      </c>
      <c r="C44" s="201"/>
      <c r="D44" s="201"/>
      <c r="E44" s="201"/>
      <c r="F44" s="210"/>
      <c r="G44" s="202"/>
      <c r="H44" s="216" t="s">
        <v>245</v>
      </c>
      <c r="I44" s="238"/>
      <c r="J44" s="239"/>
      <c r="K44" s="233" t="e">
        <f t="shared" si="2"/>
        <v>#DIV/0!</v>
      </c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  <c r="IF44" s="188"/>
      <c r="IG44" s="188"/>
      <c r="IH44" s="188"/>
      <c r="II44" s="188"/>
      <c r="IJ44" s="188"/>
      <c r="IK44" s="188"/>
      <c r="IL44" s="188"/>
      <c r="IM44" s="188"/>
      <c r="IN44" s="188"/>
      <c r="IO44" s="188"/>
      <c r="IP44" s="188"/>
      <c r="IQ44" s="188"/>
      <c r="IR44" s="188"/>
      <c r="IS44" s="188"/>
      <c r="IT44" s="188"/>
      <c r="IU44" s="188"/>
      <c r="IV44" s="188"/>
      <c r="IW44" s="188"/>
      <c r="IX44" s="188"/>
      <c r="IY44" s="188"/>
      <c r="IZ44" s="188"/>
      <c r="JA44" s="188"/>
      <c r="JB44" s="188"/>
      <c r="JC44" s="188"/>
      <c r="JD44" s="188"/>
      <c r="JE44" s="188"/>
      <c r="JF44" s="188"/>
      <c r="JG44" s="188"/>
      <c r="JH44" s="188"/>
      <c r="JI44" s="188"/>
      <c r="JJ44" s="188"/>
      <c r="JK44" s="188"/>
      <c r="JL44" s="188"/>
      <c r="JM44" s="188"/>
      <c r="JN44" s="188"/>
      <c r="JO44" s="188"/>
      <c r="JP44" s="188"/>
      <c r="JQ44" s="188"/>
      <c r="JR44" s="188"/>
      <c r="JS44" s="188"/>
      <c r="JT44" s="188"/>
      <c r="JU44" s="188"/>
      <c r="JV44" s="188"/>
      <c r="JW44" s="188"/>
      <c r="JX44" s="188"/>
      <c r="JY44" s="188"/>
      <c r="JZ44" s="188"/>
      <c r="KA44" s="188"/>
      <c r="KB44" s="188"/>
      <c r="KC44" s="188"/>
      <c r="KD44" s="188"/>
      <c r="KE44" s="188"/>
      <c r="KF44" s="188"/>
      <c r="KG44" s="188"/>
      <c r="KH44" s="188"/>
      <c r="KI44" s="188"/>
      <c r="KJ44" s="188"/>
      <c r="KK44" s="188"/>
      <c r="KL44" s="188"/>
      <c r="KM44" s="188"/>
      <c r="KN44" s="188"/>
      <c r="KO44" s="188"/>
      <c r="KP44" s="188"/>
      <c r="KQ44" s="188"/>
      <c r="KR44" s="188"/>
      <c r="KS44" s="188"/>
      <c r="KT44" s="188"/>
      <c r="KU44" s="188"/>
      <c r="KV44" s="188"/>
      <c r="KW44" s="188"/>
      <c r="KX44" s="188"/>
      <c r="KY44" s="188"/>
      <c r="KZ44" s="188"/>
      <c r="LA44" s="188"/>
      <c r="LB44" s="188"/>
      <c r="LC44" s="188"/>
      <c r="LD44" s="188"/>
      <c r="LE44" s="188"/>
      <c r="LF44" s="188"/>
      <c r="LG44" s="188"/>
      <c r="LH44" s="188"/>
      <c r="LI44" s="188"/>
      <c r="LJ44" s="188"/>
      <c r="LK44" s="188"/>
      <c r="LL44" s="188"/>
      <c r="LM44" s="188"/>
      <c r="LN44" s="188"/>
      <c r="LO44" s="188"/>
      <c r="LP44" s="188"/>
      <c r="LQ44" s="188"/>
      <c r="LR44" s="188"/>
      <c r="LS44" s="188"/>
      <c r="LT44" s="188"/>
      <c r="LU44" s="188"/>
      <c r="LV44" s="188"/>
      <c r="LW44" s="188"/>
      <c r="LX44" s="188"/>
      <c r="LY44" s="188"/>
      <c r="LZ44" s="188"/>
      <c r="MA44" s="188"/>
      <c r="MB44" s="188"/>
      <c r="MC44" s="188"/>
      <c r="MD44" s="188"/>
      <c r="ME44" s="188"/>
      <c r="MF44" s="188"/>
      <c r="MG44" s="188"/>
      <c r="MH44" s="188"/>
      <c r="MI44" s="188"/>
      <c r="MJ44" s="188"/>
      <c r="MK44" s="188"/>
      <c r="ML44" s="188"/>
      <c r="MM44" s="188"/>
      <c r="MN44" s="188"/>
      <c r="MO44" s="188"/>
      <c r="MP44" s="188"/>
      <c r="MQ44" s="188"/>
      <c r="MR44" s="188"/>
      <c r="MS44" s="188"/>
      <c r="MT44" s="188"/>
      <c r="MU44" s="188"/>
      <c r="MV44" s="188"/>
      <c r="MW44" s="188"/>
      <c r="MX44" s="188"/>
      <c r="MY44" s="188"/>
      <c r="MZ44" s="188"/>
      <c r="NA44" s="188"/>
      <c r="NB44" s="188"/>
      <c r="NC44" s="188"/>
      <c r="ND44" s="188"/>
      <c r="NE44" s="188"/>
      <c r="NF44" s="188"/>
      <c r="NG44" s="188"/>
      <c r="NH44" s="188"/>
      <c r="NI44" s="188"/>
      <c r="NJ44" s="188"/>
      <c r="NK44" s="188"/>
      <c r="NL44" s="188"/>
      <c r="NM44" s="188"/>
      <c r="NN44" s="188"/>
      <c r="NO44" s="188"/>
      <c r="NP44" s="188"/>
      <c r="NQ44" s="188"/>
      <c r="NR44" s="188"/>
      <c r="NS44" s="188"/>
      <c r="NT44" s="188"/>
      <c r="NU44" s="188"/>
      <c r="NV44" s="188"/>
      <c r="NW44" s="188"/>
      <c r="NX44" s="188"/>
      <c r="NY44" s="188"/>
      <c r="NZ44" s="188"/>
      <c r="OA44" s="188"/>
      <c r="OB44" s="188"/>
      <c r="OC44" s="188"/>
      <c r="OD44" s="188"/>
      <c r="OE44" s="188"/>
      <c r="OF44" s="188"/>
      <c r="OG44" s="188"/>
      <c r="OH44" s="188"/>
      <c r="OI44" s="188"/>
      <c r="OJ44" s="188"/>
      <c r="OK44" s="188"/>
      <c r="OL44" s="188"/>
      <c r="OM44" s="188"/>
      <c r="ON44" s="188"/>
      <c r="OO44" s="188"/>
      <c r="OP44" s="188"/>
      <c r="OQ44" s="188"/>
      <c r="OR44" s="188"/>
      <c r="OS44" s="188"/>
      <c r="OT44" s="188"/>
      <c r="OU44" s="188"/>
      <c r="OV44" s="188"/>
      <c r="OW44" s="188"/>
      <c r="OX44" s="188"/>
      <c r="OY44" s="188"/>
      <c r="OZ44" s="188"/>
      <c r="PA44" s="188"/>
      <c r="PB44" s="188"/>
      <c r="PC44" s="188"/>
      <c r="PD44" s="188"/>
      <c r="PE44" s="188"/>
      <c r="PF44" s="188"/>
      <c r="PG44" s="188"/>
      <c r="PH44" s="188"/>
      <c r="PI44" s="188"/>
      <c r="PJ44" s="188"/>
      <c r="PK44" s="188"/>
      <c r="PL44" s="188"/>
      <c r="PM44" s="188"/>
      <c r="PN44" s="188"/>
      <c r="PO44" s="188"/>
      <c r="PP44" s="188"/>
      <c r="PQ44" s="188"/>
      <c r="PR44" s="188"/>
      <c r="PS44" s="188"/>
      <c r="PT44" s="188"/>
      <c r="PU44" s="188"/>
      <c r="PV44" s="188"/>
      <c r="PW44" s="188"/>
      <c r="PX44" s="188"/>
      <c r="PY44" s="188"/>
      <c r="PZ44" s="188"/>
      <c r="QA44" s="188"/>
      <c r="QB44" s="188"/>
      <c r="QC44" s="188"/>
      <c r="QD44" s="188"/>
      <c r="QE44" s="188"/>
      <c r="QF44" s="188"/>
      <c r="QG44" s="188"/>
      <c r="QH44" s="188"/>
      <c r="QI44" s="188"/>
      <c r="QJ44" s="188"/>
      <c r="QK44" s="188"/>
      <c r="QL44" s="188"/>
      <c r="QM44" s="188"/>
      <c r="QN44" s="188"/>
      <c r="QO44" s="188"/>
      <c r="QP44" s="188"/>
      <c r="QQ44" s="188"/>
      <c r="QR44" s="188"/>
      <c r="QS44" s="188"/>
      <c r="QT44" s="188"/>
      <c r="QU44" s="188"/>
      <c r="QV44" s="188"/>
      <c r="QW44" s="188"/>
      <c r="QX44" s="188"/>
      <c r="QY44" s="188"/>
      <c r="QZ44" s="188"/>
      <c r="RA44" s="188"/>
      <c r="RB44" s="188"/>
      <c r="RC44" s="188"/>
      <c r="RD44" s="188"/>
      <c r="RE44" s="188"/>
      <c r="RF44" s="188"/>
      <c r="RG44" s="188"/>
      <c r="RH44" s="188"/>
      <c r="RI44" s="188"/>
      <c r="RJ44" s="188"/>
      <c r="RK44" s="188"/>
      <c r="RL44" s="188"/>
      <c r="RM44" s="188"/>
      <c r="RN44" s="188"/>
      <c r="RO44" s="188"/>
      <c r="RP44" s="188"/>
      <c r="RQ44" s="188"/>
      <c r="RR44" s="188"/>
      <c r="RS44" s="188"/>
      <c r="RT44" s="188"/>
      <c r="RU44" s="188"/>
      <c r="RV44" s="188"/>
      <c r="RW44" s="188"/>
      <c r="RX44" s="188"/>
      <c r="RY44" s="188"/>
      <c r="RZ44" s="188"/>
      <c r="SA44" s="188"/>
      <c r="SB44" s="188"/>
      <c r="SC44" s="188"/>
      <c r="SD44" s="188"/>
      <c r="SE44" s="188"/>
      <c r="SF44" s="188"/>
      <c r="SG44" s="188"/>
      <c r="SH44" s="188"/>
      <c r="SI44" s="188"/>
      <c r="SJ44" s="188"/>
      <c r="SK44" s="188"/>
      <c r="SL44" s="188"/>
      <c r="SM44" s="188"/>
      <c r="SN44" s="188"/>
      <c r="SO44" s="188"/>
      <c r="SP44" s="188"/>
      <c r="SQ44" s="188"/>
      <c r="SR44" s="188"/>
      <c r="SS44" s="188"/>
      <c r="ST44" s="188"/>
      <c r="SU44" s="188"/>
      <c r="SV44" s="188"/>
      <c r="SW44" s="188"/>
      <c r="SX44" s="188"/>
      <c r="SY44" s="188"/>
      <c r="SZ44" s="188"/>
      <c r="TA44" s="188"/>
      <c r="TB44" s="188"/>
      <c r="TC44" s="188"/>
      <c r="TD44" s="188"/>
      <c r="TE44" s="188"/>
      <c r="TF44" s="188"/>
      <c r="TG44" s="188"/>
      <c r="TH44" s="188"/>
      <c r="TI44" s="188"/>
      <c r="TJ44" s="188"/>
      <c r="TK44" s="188"/>
      <c r="TL44" s="188"/>
      <c r="TM44" s="188"/>
      <c r="TN44" s="188"/>
      <c r="TO44" s="188"/>
      <c r="TP44" s="188"/>
      <c r="TQ44" s="188"/>
      <c r="TR44" s="188"/>
      <c r="TS44" s="188"/>
      <c r="TT44" s="188"/>
      <c r="TU44" s="188"/>
      <c r="TV44" s="188"/>
      <c r="TW44" s="188"/>
      <c r="TX44" s="188"/>
      <c r="TY44" s="188"/>
      <c r="TZ44" s="188"/>
      <c r="UA44" s="188"/>
      <c r="UB44" s="188"/>
      <c r="UC44" s="188"/>
      <c r="UD44" s="188"/>
      <c r="UE44" s="188"/>
      <c r="UF44" s="188"/>
      <c r="UG44" s="188"/>
      <c r="UH44" s="188"/>
      <c r="UI44" s="188"/>
      <c r="UJ44" s="188"/>
      <c r="UK44" s="188"/>
      <c r="UL44" s="188"/>
      <c r="UM44" s="188"/>
      <c r="UN44" s="188"/>
      <c r="UO44" s="188"/>
      <c r="UP44" s="188"/>
      <c r="UQ44" s="188"/>
      <c r="UR44" s="188"/>
      <c r="US44" s="188"/>
      <c r="UT44" s="188"/>
      <c r="UU44" s="188"/>
      <c r="UV44" s="188"/>
      <c r="UW44" s="188"/>
      <c r="UX44" s="188"/>
      <c r="UY44" s="188"/>
      <c r="UZ44" s="188"/>
      <c r="VA44" s="188"/>
      <c r="VB44" s="188"/>
      <c r="VC44" s="188"/>
      <c r="VD44" s="188"/>
      <c r="VE44" s="188"/>
      <c r="VF44" s="188"/>
      <c r="VG44" s="188"/>
      <c r="VH44" s="188"/>
      <c r="VI44" s="188"/>
      <c r="VJ44" s="188"/>
      <c r="VK44" s="188"/>
      <c r="VL44" s="188"/>
      <c r="VM44" s="188"/>
      <c r="VN44" s="188"/>
      <c r="VO44" s="188"/>
      <c r="VP44" s="188"/>
      <c r="VQ44" s="188"/>
      <c r="VR44" s="188"/>
      <c r="VS44" s="188"/>
      <c r="VT44" s="188"/>
      <c r="VU44" s="188"/>
      <c r="VV44" s="188"/>
      <c r="VW44" s="188"/>
      <c r="VX44" s="188"/>
      <c r="VY44" s="188"/>
      <c r="VZ44" s="188"/>
      <c r="WA44" s="188"/>
      <c r="WB44" s="188"/>
      <c r="WC44" s="188"/>
      <c r="WD44" s="188"/>
      <c r="WE44" s="188"/>
      <c r="WF44" s="188"/>
      <c r="WG44" s="188"/>
      <c r="WH44" s="188"/>
      <c r="WI44" s="188"/>
      <c r="WJ44" s="188"/>
      <c r="WK44" s="188"/>
      <c r="WL44" s="188"/>
      <c r="WM44" s="188"/>
      <c r="WN44" s="188"/>
      <c r="WO44" s="188"/>
      <c r="WP44" s="188"/>
      <c r="WQ44" s="188"/>
      <c r="WR44" s="188"/>
      <c r="WS44" s="188"/>
      <c r="WT44" s="188"/>
      <c r="WU44" s="188"/>
      <c r="WV44" s="188"/>
      <c r="WW44" s="188"/>
      <c r="WX44" s="188"/>
      <c r="WY44" s="188"/>
      <c r="WZ44" s="188"/>
      <c r="XA44" s="188"/>
      <c r="XB44" s="188"/>
      <c r="XC44" s="188"/>
      <c r="XD44" s="188"/>
      <c r="XE44" s="188"/>
      <c r="XF44" s="188"/>
      <c r="XG44" s="188"/>
      <c r="XH44" s="188"/>
      <c r="XI44" s="188"/>
      <c r="XJ44" s="188"/>
      <c r="XK44" s="188"/>
      <c r="XL44" s="188"/>
      <c r="XM44" s="188"/>
      <c r="XN44" s="188"/>
      <c r="XO44" s="188"/>
      <c r="XP44" s="188"/>
      <c r="XQ44" s="188"/>
      <c r="XR44" s="188"/>
      <c r="XS44" s="188"/>
      <c r="XT44" s="188"/>
      <c r="XU44" s="188"/>
      <c r="XV44" s="188"/>
      <c r="XW44" s="188"/>
      <c r="XX44" s="188"/>
      <c r="XY44" s="188"/>
      <c r="XZ44" s="188"/>
      <c r="YA44" s="188"/>
      <c r="YB44" s="188"/>
      <c r="YC44" s="188"/>
      <c r="YD44" s="188"/>
      <c r="YE44" s="188"/>
      <c r="YF44" s="188"/>
      <c r="YG44" s="188"/>
      <c r="YH44" s="188"/>
      <c r="YI44" s="188"/>
      <c r="YJ44" s="188"/>
      <c r="YK44" s="188"/>
      <c r="YL44" s="188"/>
      <c r="YM44" s="188"/>
      <c r="YN44" s="188"/>
      <c r="YO44" s="188"/>
      <c r="YP44" s="188"/>
      <c r="YQ44" s="188"/>
      <c r="YR44" s="188"/>
      <c r="YS44" s="188"/>
      <c r="YT44" s="188"/>
      <c r="YU44" s="188"/>
      <c r="YV44" s="188"/>
      <c r="YW44" s="188"/>
      <c r="YX44" s="188"/>
      <c r="YY44" s="188"/>
      <c r="YZ44" s="188"/>
      <c r="ZA44" s="188"/>
      <c r="ZB44" s="188"/>
      <c r="ZC44" s="188"/>
      <c r="ZD44" s="188"/>
      <c r="ZE44" s="188"/>
      <c r="ZF44" s="188"/>
      <c r="ZG44" s="188"/>
      <c r="ZH44" s="188"/>
      <c r="ZI44" s="188"/>
      <c r="ZJ44" s="188"/>
      <c r="ZK44" s="188"/>
      <c r="ZL44" s="188"/>
      <c r="ZM44" s="188"/>
      <c r="ZN44" s="188"/>
      <c r="ZO44" s="188"/>
      <c r="ZP44" s="188"/>
      <c r="ZQ44" s="188"/>
      <c r="ZR44" s="188"/>
      <c r="ZS44" s="188"/>
      <c r="ZT44" s="188"/>
      <c r="ZU44" s="188"/>
      <c r="ZV44" s="188"/>
      <c r="ZW44" s="188"/>
      <c r="ZX44" s="188"/>
      <c r="ZY44" s="188"/>
      <c r="ZZ44" s="188"/>
      <c r="AAA44" s="188"/>
      <c r="AAB44" s="188"/>
      <c r="AAC44" s="188"/>
      <c r="AAD44" s="188"/>
      <c r="AAE44" s="188"/>
      <c r="AAF44" s="188"/>
      <c r="AAG44" s="188"/>
      <c r="AAH44" s="188"/>
      <c r="AAI44" s="188"/>
      <c r="AAJ44" s="188"/>
      <c r="AAK44" s="188"/>
      <c r="AAL44" s="188"/>
      <c r="AAM44" s="188"/>
      <c r="AAN44" s="188"/>
      <c r="AAO44" s="188"/>
      <c r="AAP44" s="188"/>
      <c r="AAQ44" s="188"/>
      <c r="AAR44" s="188"/>
      <c r="AAS44" s="188"/>
      <c r="AAT44" s="188"/>
      <c r="AAU44" s="188"/>
      <c r="AAV44" s="188"/>
      <c r="AAW44" s="188"/>
      <c r="AAX44" s="188"/>
      <c r="AAY44" s="188"/>
      <c r="AAZ44" s="188"/>
      <c r="ABA44" s="188"/>
      <c r="ABB44" s="188"/>
      <c r="ABC44" s="188"/>
      <c r="ABD44" s="188"/>
      <c r="ABE44" s="188"/>
      <c r="ABF44" s="188"/>
      <c r="ABG44" s="188"/>
      <c r="ABH44" s="188"/>
      <c r="ABI44" s="188"/>
      <c r="ABJ44" s="188"/>
      <c r="ABK44" s="188"/>
      <c r="ABL44" s="188"/>
      <c r="ABM44" s="188"/>
      <c r="ABN44" s="188"/>
      <c r="ABO44" s="188"/>
      <c r="ABP44" s="188"/>
      <c r="ABQ44" s="188"/>
      <c r="ABR44" s="188"/>
      <c r="ABS44" s="188"/>
      <c r="ABT44" s="188"/>
      <c r="ABU44" s="188"/>
      <c r="ABV44" s="188"/>
      <c r="ABW44" s="188"/>
      <c r="ABX44" s="188"/>
      <c r="ABY44" s="188"/>
      <c r="ABZ44" s="188"/>
      <c r="ACA44" s="188"/>
      <c r="ACB44" s="188"/>
      <c r="ACC44" s="188"/>
      <c r="ACD44" s="188"/>
      <c r="ACE44" s="188"/>
      <c r="ACF44" s="188"/>
      <c r="ACG44" s="188"/>
      <c r="ACH44" s="188"/>
      <c r="ACI44" s="188"/>
      <c r="ACJ44" s="188"/>
      <c r="ACK44" s="188"/>
      <c r="ACL44" s="188"/>
      <c r="ACM44" s="188"/>
      <c r="ACN44" s="188"/>
      <c r="ACO44" s="188"/>
      <c r="ACP44" s="188"/>
      <c r="ACQ44" s="188"/>
      <c r="ACR44" s="188"/>
      <c r="ACS44" s="188"/>
      <c r="ACT44" s="188"/>
      <c r="ACU44" s="188"/>
      <c r="ACV44" s="188"/>
      <c r="ACW44" s="188"/>
      <c r="ACX44" s="188"/>
      <c r="ACY44" s="188"/>
      <c r="ACZ44" s="188"/>
      <c r="ADA44" s="188"/>
      <c r="ADB44" s="188"/>
      <c r="ADC44" s="188"/>
      <c r="ADD44" s="188"/>
      <c r="ADE44" s="188"/>
      <c r="ADF44" s="188"/>
      <c r="ADG44" s="188"/>
      <c r="ADH44" s="188"/>
      <c r="ADI44" s="188"/>
      <c r="ADJ44" s="188"/>
      <c r="ADK44" s="188"/>
      <c r="ADL44" s="188"/>
      <c r="ADM44" s="188"/>
      <c r="ADN44" s="188"/>
      <c r="ADO44" s="188"/>
      <c r="ADP44" s="188"/>
      <c r="ADQ44" s="188"/>
      <c r="ADR44" s="188"/>
      <c r="ADS44" s="188"/>
      <c r="ADT44" s="188"/>
      <c r="ADU44" s="188"/>
      <c r="ADV44" s="188"/>
      <c r="ADW44" s="188"/>
      <c r="ADX44" s="188"/>
      <c r="ADY44" s="188"/>
      <c r="ADZ44" s="188"/>
      <c r="AEA44" s="188"/>
      <c r="AEB44" s="188"/>
      <c r="AEC44" s="188"/>
      <c r="AED44" s="188"/>
      <c r="AEE44" s="188"/>
      <c r="AEF44" s="188"/>
      <c r="AEG44" s="188"/>
      <c r="AEH44" s="188"/>
      <c r="AEI44" s="188"/>
      <c r="AEJ44" s="188"/>
      <c r="AEK44" s="188"/>
      <c r="AEL44" s="188"/>
      <c r="AEM44" s="188"/>
      <c r="AEN44" s="188"/>
      <c r="AEO44" s="188"/>
      <c r="AEP44" s="188"/>
      <c r="AEQ44" s="188"/>
      <c r="AER44" s="188"/>
      <c r="AES44" s="188"/>
      <c r="AET44" s="188"/>
      <c r="AEU44" s="188"/>
      <c r="AEV44" s="188"/>
      <c r="AEW44" s="188"/>
      <c r="AEX44" s="188"/>
      <c r="AEY44" s="188"/>
      <c r="AEZ44" s="188"/>
      <c r="AFA44" s="188"/>
      <c r="AFB44" s="188"/>
      <c r="AFC44" s="188"/>
      <c r="AFD44" s="188"/>
      <c r="AFE44" s="188"/>
      <c r="AFF44" s="188"/>
      <c r="AFG44" s="188"/>
      <c r="AFH44" s="188"/>
      <c r="AFI44" s="188"/>
      <c r="AFJ44" s="188"/>
      <c r="AFK44" s="188"/>
      <c r="AFL44" s="188"/>
      <c r="AFM44" s="188"/>
      <c r="AFN44" s="188"/>
      <c r="AFO44" s="188"/>
      <c r="AFP44" s="188"/>
      <c r="AFQ44" s="188"/>
      <c r="AFR44" s="188"/>
      <c r="AFS44" s="188"/>
      <c r="AFT44" s="188"/>
      <c r="AFU44" s="188"/>
      <c r="AFV44" s="188"/>
      <c r="AFW44" s="188"/>
      <c r="AFX44" s="188"/>
      <c r="AFY44" s="188"/>
      <c r="AFZ44" s="188"/>
      <c r="AGA44" s="188"/>
      <c r="AGB44" s="188"/>
      <c r="AGC44" s="188"/>
      <c r="AGD44" s="188"/>
      <c r="AGE44" s="188"/>
      <c r="AGF44" s="188"/>
      <c r="AGG44" s="188"/>
      <c r="AGH44" s="188"/>
      <c r="AGI44" s="188"/>
      <c r="AGJ44" s="188"/>
      <c r="AGK44" s="188"/>
      <c r="AGL44" s="188"/>
      <c r="AGM44" s="188"/>
      <c r="AGN44" s="188"/>
      <c r="AGO44" s="188"/>
      <c r="AGP44" s="188"/>
      <c r="AGQ44" s="188"/>
      <c r="AGR44" s="188"/>
      <c r="AGS44" s="188"/>
      <c r="AGT44" s="188"/>
      <c r="AGU44" s="188"/>
      <c r="AGV44" s="188"/>
      <c r="AGW44" s="188"/>
      <c r="AGX44" s="188"/>
      <c r="AGY44" s="188"/>
      <c r="AGZ44" s="188"/>
      <c r="AHA44" s="188"/>
      <c r="AHB44" s="188"/>
      <c r="AHC44" s="188"/>
      <c r="AHD44" s="188"/>
      <c r="AHE44" s="188"/>
      <c r="AHF44" s="188"/>
      <c r="AHG44" s="188"/>
      <c r="AHH44" s="188"/>
      <c r="AHI44" s="188"/>
      <c r="AHJ44" s="188"/>
      <c r="AHK44" s="188"/>
      <c r="AHL44" s="188"/>
      <c r="AHM44" s="188"/>
      <c r="AHN44" s="188"/>
      <c r="AHO44" s="188"/>
      <c r="AHP44" s="188"/>
      <c r="AHQ44" s="188"/>
      <c r="AHR44" s="188"/>
      <c r="AHS44" s="188"/>
      <c r="AHT44" s="188"/>
      <c r="AHU44" s="188"/>
      <c r="AHV44" s="188"/>
      <c r="AHW44" s="188"/>
      <c r="AHX44" s="188"/>
      <c r="AHY44" s="188"/>
      <c r="AHZ44" s="188"/>
      <c r="AIA44" s="188"/>
      <c r="AIB44" s="188"/>
      <c r="AIC44" s="188"/>
      <c r="AID44" s="188"/>
      <c r="AIE44" s="188"/>
      <c r="AIF44" s="188"/>
      <c r="AIG44" s="188"/>
      <c r="AIH44" s="188"/>
      <c r="AII44" s="188"/>
      <c r="AIJ44" s="188"/>
      <c r="AIK44" s="188"/>
      <c r="AIL44" s="188"/>
      <c r="AIM44" s="188"/>
      <c r="AIN44" s="188"/>
      <c r="AIO44" s="188"/>
      <c r="AIP44" s="188"/>
      <c r="AIQ44" s="188"/>
      <c r="AIR44" s="188"/>
      <c r="AIS44" s="188"/>
      <c r="AIT44" s="188"/>
      <c r="AIU44" s="188"/>
      <c r="AIV44" s="188"/>
      <c r="AIW44" s="188"/>
      <c r="AIX44" s="188"/>
      <c r="AIY44" s="188"/>
      <c r="AIZ44" s="188"/>
      <c r="AJA44" s="188"/>
      <c r="AJB44" s="188"/>
      <c r="AJC44" s="188"/>
      <c r="AJD44" s="188"/>
      <c r="AJE44" s="188"/>
      <c r="AJF44" s="188"/>
      <c r="AJG44" s="188"/>
      <c r="AJH44" s="188"/>
      <c r="AJI44" s="188"/>
      <c r="AJJ44" s="188"/>
      <c r="AJK44" s="188"/>
      <c r="AJL44" s="188"/>
      <c r="AJM44" s="188"/>
      <c r="AJN44" s="188"/>
      <c r="AJO44" s="188"/>
      <c r="AJP44" s="188"/>
      <c r="AJQ44" s="188"/>
      <c r="AJR44" s="188"/>
      <c r="AJS44" s="188"/>
      <c r="AJT44" s="188"/>
      <c r="AJU44" s="188"/>
      <c r="AJV44" s="188"/>
      <c r="AJW44" s="188"/>
      <c r="AJX44" s="188"/>
      <c r="AJY44" s="188"/>
      <c r="AJZ44" s="188"/>
      <c r="AKA44" s="188"/>
      <c r="AKB44" s="188"/>
      <c r="AKC44" s="188"/>
      <c r="AKD44" s="188"/>
      <c r="AKE44" s="188"/>
      <c r="AKF44" s="188"/>
      <c r="AKG44" s="188"/>
      <c r="AKH44" s="188"/>
      <c r="AKI44" s="188"/>
      <c r="AKJ44" s="188"/>
      <c r="AKK44" s="188"/>
      <c r="AKL44" s="188"/>
      <c r="AKM44" s="188"/>
      <c r="AKN44" s="188"/>
      <c r="AKO44" s="188"/>
      <c r="AKP44" s="188"/>
      <c r="AKQ44" s="188"/>
      <c r="AKR44" s="188"/>
      <c r="AKS44" s="188"/>
      <c r="AKT44" s="188"/>
      <c r="AKU44" s="188"/>
      <c r="AKV44" s="188"/>
      <c r="AKW44" s="188"/>
      <c r="AKX44" s="188"/>
      <c r="AKY44" s="188"/>
      <c r="AKZ44" s="188"/>
      <c r="ALA44" s="188"/>
      <c r="ALB44" s="188"/>
      <c r="ALC44" s="188"/>
      <c r="ALD44" s="188"/>
      <c r="ALE44" s="188"/>
      <c r="ALF44" s="188"/>
      <c r="ALG44" s="188"/>
      <c r="ALH44" s="188"/>
      <c r="ALI44" s="188"/>
      <c r="ALJ44" s="188"/>
      <c r="ALK44" s="188"/>
      <c r="ALL44" s="188"/>
      <c r="ALM44" s="188"/>
      <c r="ALN44" s="188"/>
      <c r="ALO44" s="188"/>
      <c r="ALP44" s="188"/>
      <c r="ALQ44" s="188"/>
      <c r="ALR44" s="188"/>
      <c r="ALS44" s="188"/>
      <c r="ALT44" s="188"/>
      <c r="ALU44" s="188"/>
      <c r="ALV44" s="188"/>
      <c r="ALW44" s="188"/>
      <c r="ALX44" s="188"/>
      <c r="ALY44" s="188"/>
      <c r="ALZ44" s="188"/>
      <c r="AMA44" s="188"/>
      <c r="AMB44" s="188"/>
      <c r="AMC44" s="188"/>
      <c r="AMD44" s="188"/>
      <c r="AME44" s="188"/>
      <c r="AMF44" s="188"/>
      <c r="AMG44" s="188"/>
      <c r="AMH44" s="188"/>
      <c r="AMI44" s="188"/>
      <c r="AMJ44" s="188"/>
      <c r="AMK44" s="188"/>
      <c r="AML44" s="188"/>
      <c r="AMM44" s="188"/>
      <c r="AMN44" s="188"/>
      <c r="AMO44" s="188"/>
      <c r="AMP44" s="188"/>
      <c r="AMQ44" s="188"/>
      <c r="AMR44" s="188"/>
      <c r="AMS44" s="188"/>
      <c r="AMT44" s="188"/>
      <c r="AMU44" s="188"/>
      <c r="AMV44" s="188"/>
      <c r="AMW44" s="188"/>
      <c r="AMX44" s="188"/>
      <c r="AMY44" s="188"/>
      <c r="AMZ44" s="188"/>
      <c r="ANA44" s="188"/>
      <c r="ANB44" s="188"/>
      <c r="ANC44" s="188"/>
      <c r="AND44" s="188"/>
      <c r="ANE44" s="188"/>
      <c r="ANF44" s="188"/>
      <c r="ANG44" s="188"/>
      <c r="ANH44" s="188"/>
      <c r="ANI44" s="188"/>
      <c r="ANJ44" s="188"/>
      <c r="ANK44" s="188"/>
      <c r="ANL44" s="188"/>
      <c r="ANM44" s="188"/>
      <c r="ANN44" s="188"/>
      <c r="ANO44" s="188"/>
      <c r="ANP44" s="188"/>
      <c r="ANQ44" s="188"/>
      <c r="ANR44" s="188"/>
      <c r="ANS44" s="188"/>
      <c r="ANT44" s="188"/>
      <c r="ANU44" s="188"/>
      <c r="ANV44" s="188"/>
      <c r="ANW44" s="188"/>
      <c r="ANX44" s="188"/>
      <c r="ANY44" s="188"/>
      <c r="ANZ44" s="188"/>
      <c r="AOA44" s="188"/>
      <c r="AOB44" s="188"/>
      <c r="AOC44" s="188"/>
      <c r="AOD44" s="188"/>
      <c r="AOE44" s="188"/>
      <c r="AOF44" s="188"/>
      <c r="AOG44" s="188"/>
      <c r="AOH44" s="188"/>
      <c r="AOI44" s="188"/>
      <c r="AOJ44" s="188"/>
      <c r="AOK44" s="188"/>
      <c r="AOL44" s="188"/>
      <c r="AOM44" s="188"/>
      <c r="AON44" s="188"/>
      <c r="AOO44" s="188"/>
      <c r="AOP44" s="188"/>
      <c r="AOQ44" s="188"/>
      <c r="AOR44" s="188"/>
      <c r="AOS44" s="188"/>
      <c r="AOT44" s="188"/>
      <c r="AOU44" s="188"/>
      <c r="AOV44" s="188"/>
      <c r="AOW44" s="188"/>
      <c r="AOX44" s="188"/>
      <c r="AOY44" s="188"/>
      <c r="AOZ44" s="188"/>
      <c r="APA44" s="188"/>
      <c r="APB44" s="188"/>
      <c r="APC44" s="188"/>
      <c r="APD44" s="188"/>
      <c r="APE44" s="188"/>
      <c r="APF44" s="188"/>
      <c r="APG44" s="188"/>
      <c r="APH44" s="188"/>
      <c r="API44" s="188"/>
      <c r="APJ44" s="188"/>
      <c r="APK44" s="188"/>
      <c r="APL44" s="188"/>
      <c r="APM44" s="188"/>
      <c r="APN44" s="188"/>
      <c r="APO44" s="188"/>
      <c r="APP44" s="188"/>
      <c r="APQ44" s="188"/>
      <c r="APR44" s="188"/>
      <c r="APS44" s="188"/>
      <c r="APT44" s="188"/>
      <c r="APU44" s="188"/>
      <c r="APV44" s="188"/>
      <c r="APW44" s="188"/>
      <c r="APX44" s="188"/>
      <c r="APY44" s="188"/>
      <c r="APZ44" s="188"/>
      <c r="AQA44" s="188"/>
      <c r="AQB44" s="188"/>
      <c r="AQC44" s="188"/>
      <c r="AQD44" s="188"/>
      <c r="AQE44" s="188"/>
      <c r="AQF44" s="188"/>
      <c r="AQG44" s="188"/>
      <c r="AQH44" s="188"/>
      <c r="AQI44" s="188"/>
      <c r="AQJ44" s="188"/>
      <c r="AQK44" s="188"/>
      <c r="AQL44" s="188"/>
      <c r="AQM44" s="188"/>
      <c r="AQN44" s="188"/>
      <c r="AQO44" s="188"/>
      <c r="AQP44" s="188"/>
      <c r="AQQ44" s="188"/>
      <c r="AQR44" s="188"/>
      <c r="AQS44" s="188"/>
      <c r="AQT44" s="188"/>
      <c r="AQU44" s="188"/>
      <c r="AQV44" s="188"/>
      <c r="AQW44" s="188"/>
      <c r="AQX44" s="188"/>
      <c r="AQY44" s="188"/>
      <c r="AQZ44" s="188"/>
      <c r="ARA44" s="188"/>
      <c r="ARB44" s="188"/>
      <c r="ARC44" s="188"/>
      <c r="ARD44" s="188"/>
      <c r="ARE44" s="188"/>
      <c r="ARF44" s="188"/>
      <c r="ARG44" s="188"/>
      <c r="ARH44" s="188"/>
      <c r="ARI44" s="188"/>
      <c r="ARJ44" s="188"/>
      <c r="ARK44" s="188"/>
      <c r="ARL44" s="188"/>
      <c r="ARM44" s="188"/>
      <c r="ARN44" s="188"/>
      <c r="ARO44" s="188"/>
      <c r="ARP44" s="188"/>
      <c r="ARQ44" s="188"/>
      <c r="ARR44" s="188"/>
      <c r="ARS44" s="188"/>
      <c r="ART44" s="188"/>
      <c r="ARU44" s="188"/>
      <c r="ARV44" s="188"/>
      <c r="ARW44" s="188"/>
      <c r="ARX44" s="188"/>
      <c r="ARY44" s="188"/>
      <c r="ARZ44" s="188"/>
      <c r="ASA44" s="188"/>
      <c r="ASB44" s="188"/>
      <c r="ASC44" s="188"/>
      <c r="ASD44" s="188"/>
      <c r="ASE44" s="188"/>
      <c r="ASF44" s="188"/>
      <c r="ASG44" s="188"/>
      <c r="ASH44" s="188"/>
      <c r="ASI44" s="188"/>
      <c r="ASJ44" s="188"/>
      <c r="ASK44" s="188"/>
      <c r="ASL44" s="188"/>
      <c r="ASM44" s="188"/>
      <c r="ASN44" s="188"/>
      <c r="ASO44" s="188"/>
      <c r="ASP44" s="188"/>
      <c r="ASQ44" s="188"/>
      <c r="ASR44" s="188"/>
      <c r="ASS44" s="188"/>
      <c r="AST44" s="188"/>
      <c r="ASU44" s="188"/>
      <c r="ASV44" s="188"/>
      <c r="ASW44" s="188"/>
      <c r="ASX44" s="188"/>
      <c r="ASY44" s="188"/>
      <c r="ASZ44" s="188"/>
      <c r="ATA44" s="188"/>
      <c r="ATB44" s="188"/>
      <c r="ATC44" s="188"/>
      <c r="ATD44" s="188"/>
      <c r="ATE44" s="188"/>
      <c r="ATF44" s="188"/>
      <c r="ATG44" s="188"/>
      <c r="ATH44" s="188"/>
      <c r="ATI44" s="188"/>
      <c r="ATJ44" s="188"/>
      <c r="ATK44" s="188"/>
      <c r="ATL44" s="188"/>
      <c r="ATM44" s="188"/>
      <c r="ATN44" s="188"/>
      <c r="ATO44" s="188"/>
      <c r="ATP44" s="188"/>
      <c r="ATQ44" s="188"/>
      <c r="ATR44" s="188"/>
      <c r="ATS44" s="188"/>
      <c r="ATT44" s="188"/>
      <c r="ATU44" s="188"/>
      <c r="ATV44" s="188"/>
      <c r="ATW44" s="188"/>
      <c r="ATX44" s="188"/>
      <c r="ATY44" s="188"/>
      <c r="ATZ44" s="188"/>
      <c r="AUA44" s="188"/>
      <c r="AUB44" s="188"/>
      <c r="AUC44" s="188"/>
      <c r="AUD44" s="188"/>
      <c r="AUE44" s="188"/>
      <c r="AUF44" s="188"/>
      <c r="AUG44" s="188"/>
      <c r="AUH44" s="188"/>
      <c r="AUI44" s="188"/>
      <c r="AUJ44" s="188"/>
      <c r="AUK44" s="188"/>
      <c r="AUL44" s="188"/>
      <c r="AUM44" s="188"/>
      <c r="AUN44" s="188"/>
      <c r="AUO44" s="188"/>
      <c r="AUP44" s="188"/>
      <c r="AUQ44" s="188"/>
      <c r="AUR44" s="188"/>
      <c r="AUS44" s="188"/>
      <c r="AUT44" s="188"/>
      <c r="AUU44" s="188"/>
      <c r="AUV44" s="188"/>
      <c r="AUW44" s="188"/>
      <c r="AUX44" s="188"/>
      <c r="AUY44" s="188"/>
      <c r="AUZ44" s="188"/>
      <c r="AVA44" s="188"/>
      <c r="AVB44" s="188"/>
      <c r="AVC44" s="188"/>
      <c r="AVD44" s="188"/>
      <c r="AVE44" s="188"/>
      <c r="AVF44" s="188"/>
      <c r="AVG44" s="188"/>
      <c r="AVH44" s="188"/>
      <c r="AVI44" s="188"/>
      <c r="AVJ44" s="188"/>
      <c r="AVK44" s="188"/>
      <c r="AVL44" s="188"/>
      <c r="AVM44" s="188"/>
      <c r="AVN44" s="188"/>
      <c r="AVO44" s="188"/>
      <c r="AVP44" s="188"/>
      <c r="AVQ44" s="188"/>
      <c r="AVR44" s="188"/>
      <c r="AVS44" s="188"/>
      <c r="AVT44" s="188"/>
      <c r="AVU44" s="188"/>
      <c r="AVV44" s="188"/>
      <c r="AVW44" s="188"/>
      <c r="AVX44" s="188"/>
      <c r="AVY44" s="188"/>
      <c r="AVZ44" s="188"/>
      <c r="AWA44" s="188"/>
      <c r="AWB44" s="188"/>
      <c r="AWC44" s="188"/>
      <c r="AWD44" s="188"/>
      <c r="AWE44" s="188"/>
      <c r="AWF44" s="188"/>
      <c r="AWG44" s="188"/>
      <c r="AWH44" s="188"/>
      <c r="AWI44" s="188"/>
      <c r="AWJ44" s="188"/>
      <c r="AWK44" s="188"/>
      <c r="AWL44" s="188"/>
      <c r="AWM44" s="188"/>
      <c r="AWN44" s="188"/>
      <c r="AWO44" s="188"/>
      <c r="AWP44" s="188"/>
      <c r="AWQ44" s="188"/>
      <c r="AWR44" s="188"/>
      <c r="AWS44" s="188"/>
      <c r="AWT44" s="188"/>
      <c r="AWU44" s="188"/>
      <c r="AWV44" s="188"/>
      <c r="AWW44" s="188"/>
      <c r="AWX44" s="188"/>
      <c r="AWY44" s="188"/>
      <c r="AWZ44" s="188"/>
      <c r="AXA44" s="188"/>
      <c r="AXB44" s="188"/>
      <c r="AXC44" s="188"/>
      <c r="AXD44" s="188"/>
      <c r="AXE44" s="188"/>
      <c r="AXF44" s="188"/>
      <c r="AXG44" s="188"/>
      <c r="AXH44" s="188"/>
      <c r="AXI44" s="188"/>
      <c r="AXJ44" s="188"/>
      <c r="AXK44" s="188"/>
      <c r="AXL44" s="188"/>
      <c r="AXM44" s="188"/>
      <c r="AXN44" s="188"/>
      <c r="AXO44" s="188"/>
      <c r="AXP44" s="188"/>
      <c r="AXQ44" s="188"/>
      <c r="AXR44" s="188"/>
      <c r="AXS44" s="188"/>
      <c r="AXT44" s="188"/>
      <c r="AXU44" s="188"/>
      <c r="AXV44" s="188"/>
      <c r="AXW44" s="188"/>
      <c r="AXX44" s="188"/>
      <c r="AXY44" s="188"/>
      <c r="AXZ44" s="188"/>
      <c r="AYA44" s="188"/>
      <c r="AYB44" s="188"/>
      <c r="AYC44" s="188"/>
      <c r="AYD44" s="188"/>
      <c r="AYE44" s="188"/>
      <c r="AYF44" s="188"/>
      <c r="AYG44" s="188"/>
      <c r="AYH44" s="188"/>
      <c r="AYI44" s="188"/>
      <c r="AYJ44" s="188"/>
      <c r="AYK44" s="188"/>
      <c r="AYL44" s="188"/>
      <c r="AYM44" s="188"/>
      <c r="AYN44" s="188"/>
      <c r="AYO44" s="188"/>
      <c r="AYP44" s="188"/>
      <c r="AYQ44" s="188"/>
      <c r="AYR44" s="188"/>
      <c r="AYS44" s="188"/>
      <c r="AYT44" s="188"/>
      <c r="AYU44" s="188"/>
      <c r="AYV44" s="188"/>
      <c r="AYW44" s="188"/>
      <c r="AYX44" s="188"/>
      <c r="AYY44" s="188"/>
      <c r="AYZ44" s="188"/>
      <c r="AZA44" s="188"/>
      <c r="AZB44" s="188"/>
      <c r="AZC44" s="188"/>
      <c r="AZD44" s="188"/>
      <c r="AZE44" s="188"/>
      <c r="AZF44" s="188"/>
      <c r="AZG44" s="188"/>
      <c r="AZH44" s="188"/>
      <c r="AZI44" s="188"/>
      <c r="AZJ44" s="188"/>
      <c r="AZK44" s="188"/>
      <c r="AZL44" s="188"/>
      <c r="AZM44" s="188"/>
      <c r="AZN44" s="188"/>
      <c r="AZO44" s="188"/>
      <c r="AZP44" s="188"/>
      <c r="AZQ44" s="188"/>
      <c r="AZR44" s="188"/>
      <c r="AZS44" s="188"/>
      <c r="AZT44" s="188"/>
      <c r="AZU44" s="188"/>
      <c r="AZV44" s="188"/>
      <c r="AZW44" s="188"/>
      <c r="AZX44" s="188"/>
      <c r="AZY44" s="188"/>
      <c r="AZZ44" s="188"/>
      <c r="BAA44" s="188"/>
      <c r="BAB44" s="188"/>
      <c r="BAC44" s="188"/>
      <c r="BAD44" s="188"/>
      <c r="BAE44" s="188"/>
      <c r="BAF44" s="188"/>
      <c r="BAG44" s="188"/>
      <c r="BAH44" s="188"/>
      <c r="BAI44" s="188"/>
      <c r="BAJ44" s="188"/>
      <c r="BAK44" s="188"/>
      <c r="BAL44" s="188"/>
      <c r="BAM44" s="188"/>
      <c r="BAN44" s="188"/>
      <c r="BAO44" s="188"/>
      <c r="BAP44" s="188"/>
      <c r="BAQ44" s="188"/>
      <c r="BAR44" s="188"/>
      <c r="BAS44" s="188"/>
      <c r="BAT44" s="188"/>
      <c r="BAU44" s="188"/>
      <c r="BAV44" s="188"/>
      <c r="BAW44" s="188"/>
      <c r="BAX44" s="188"/>
      <c r="BAY44" s="188"/>
      <c r="BAZ44" s="188"/>
      <c r="BBA44" s="188"/>
      <c r="BBB44" s="188"/>
      <c r="BBC44" s="188"/>
      <c r="BBD44" s="188"/>
      <c r="BBE44" s="188"/>
      <c r="BBF44" s="188"/>
      <c r="BBG44" s="188"/>
      <c r="BBH44" s="188"/>
      <c r="BBI44" s="188"/>
      <c r="BBJ44" s="188"/>
      <c r="BBK44" s="188"/>
      <c r="BBL44" s="188"/>
      <c r="BBM44" s="188"/>
      <c r="BBN44" s="188"/>
      <c r="BBO44" s="188"/>
      <c r="BBP44" s="188"/>
      <c r="BBQ44" s="188"/>
      <c r="BBR44" s="188"/>
      <c r="BBS44" s="188"/>
      <c r="BBT44" s="188"/>
      <c r="BBU44" s="188"/>
      <c r="BBV44" s="188"/>
      <c r="BBW44" s="188"/>
      <c r="BBX44" s="188"/>
      <c r="BBY44" s="188"/>
      <c r="BBZ44" s="188"/>
      <c r="BCA44" s="188"/>
      <c r="BCB44" s="188"/>
      <c r="BCC44" s="188"/>
      <c r="BCD44" s="188"/>
      <c r="BCE44" s="188"/>
      <c r="BCF44" s="188"/>
      <c r="BCG44" s="188"/>
      <c r="BCH44" s="188"/>
      <c r="BCI44" s="188"/>
      <c r="BCJ44" s="188"/>
      <c r="BCK44" s="188"/>
      <c r="BCL44" s="188"/>
      <c r="BCM44" s="188"/>
      <c r="BCN44" s="188"/>
      <c r="BCO44" s="188"/>
      <c r="BCP44" s="188"/>
      <c r="BCQ44" s="188"/>
      <c r="BCR44" s="188"/>
      <c r="BCS44" s="188"/>
      <c r="BCT44" s="188"/>
      <c r="BCU44" s="188"/>
      <c r="BCV44" s="188"/>
      <c r="BCW44" s="188"/>
      <c r="BCX44" s="188"/>
      <c r="BCY44" s="188"/>
      <c r="BCZ44" s="188"/>
      <c r="BDA44" s="188"/>
      <c r="BDB44" s="188"/>
      <c r="BDC44" s="188"/>
      <c r="BDD44" s="188"/>
      <c r="BDE44" s="188"/>
      <c r="BDF44" s="188"/>
      <c r="BDG44" s="188"/>
      <c r="BDH44" s="188"/>
      <c r="BDI44" s="188"/>
      <c r="BDJ44" s="188"/>
      <c r="BDK44" s="188"/>
      <c r="BDL44" s="188"/>
      <c r="BDM44" s="188"/>
      <c r="BDN44" s="188"/>
      <c r="BDO44" s="188"/>
      <c r="BDP44" s="188"/>
      <c r="BDQ44" s="188"/>
      <c r="BDR44" s="188"/>
      <c r="BDS44" s="188"/>
      <c r="BDT44" s="188"/>
      <c r="BDU44" s="188"/>
      <c r="BDV44" s="188"/>
      <c r="BDW44" s="188"/>
      <c r="BDX44" s="188"/>
      <c r="BDY44" s="188"/>
      <c r="BDZ44" s="188"/>
      <c r="BEA44" s="188"/>
      <c r="BEB44" s="188"/>
      <c r="BEC44" s="188"/>
      <c r="BED44" s="188"/>
      <c r="BEE44" s="188"/>
      <c r="BEF44" s="188"/>
      <c r="BEG44" s="188"/>
      <c r="BEH44" s="188"/>
      <c r="BEI44" s="188"/>
      <c r="BEJ44" s="188"/>
      <c r="BEK44" s="188"/>
      <c r="BEL44" s="188"/>
      <c r="BEM44" s="188"/>
      <c r="BEN44" s="188"/>
      <c r="BEO44" s="188"/>
      <c r="BEP44" s="188"/>
      <c r="BEQ44" s="188"/>
      <c r="BER44" s="188"/>
      <c r="BES44" s="188"/>
      <c r="BET44" s="188"/>
      <c r="BEU44" s="188"/>
      <c r="BEV44" s="188"/>
      <c r="BEW44" s="188"/>
      <c r="BEX44" s="188"/>
      <c r="BEY44" s="188"/>
      <c r="BEZ44" s="188"/>
      <c r="BFA44" s="188"/>
      <c r="BFB44" s="188"/>
      <c r="BFC44" s="188"/>
      <c r="BFD44" s="188"/>
      <c r="BFE44" s="188"/>
      <c r="BFF44" s="188"/>
      <c r="BFG44" s="188"/>
      <c r="BFH44" s="188"/>
      <c r="BFI44" s="188"/>
      <c r="BFJ44" s="188"/>
      <c r="BFK44" s="188"/>
      <c r="BFL44" s="188"/>
      <c r="BFM44" s="188"/>
      <c r="BFN44" s="188"/>
      <c r="BFO44" s="188"/>
      <c r="BFP44" s="188"/>
      <c r="BFQ44" s="188"/>
      <c r="BFR44" s="188"/>
      <c r="BFS44" s="188"/>
      <c r="BFT44" s="188"/>
      <c r="BFU44" s="188"/>
      <c r="BFV44" s="188"/>
      <c r="BFW44" s="188"/>
      <c r="BFX44" s="188"/>
      <c r="BFY44" s="188"/>
      <c r="BFZ44" s="188"/>
      <c r="BGA44" s="188"/>
      <c r="BGB44" s="188"/>
      <c r="BGC44" s="188"/>
      <c r="BGD44" s="188"/>
      <c r="BGE44" s="188"/>
      <c r="BGF44" s="188"/>
      <c r="BGG44" s="188"/>
      <c r="BGH44" s="188"/>
      <c r="BGI44" s="188"/>
      <c r="BGJ44" s="188"/>
      <c r="BGK44" s="188"/>
      <c r="BGL44" s="188"/>
      <c r="BGM44" s="188"/>
      <c r="BGN44" s="188"/>
      <c r="BGO44" s="188"/>
      <c r="BGP44" s="188"/>
      <c r="BGQ44" s="188"/>
      <c r="BGR44" s="188"/>
      <c r="BGS44" s="188"/>
      <c r="BGT44" s="188"/>
      <c r="BGU44" s="188"/>
      <c r="BGV44" s="188"/>
      <c r="BGW44" s="188"/>
      <c r="BGX44" s="188"/>
      <c r="BGY44" s="188"/>
      <c r="BGZ44" s="188"/>
      <c r="BHA44" s="188"/>
      <c r="BHB44" s="188"/>
      <c r="BHC44" s="188"/>
      <c r="BHD44" s="188"/>
      <c r="BHE44" s="188"/>
      <c r="BHF44" s="188"/>
      <c r="BHG44" s="188"/>
      <c r="BHH44" s="188"/>
      <c r="BHI44" s="188"/>
      <c r="BHJ44" s="188"/>
      <c r="BHK44" s="188"/>
      <c r="BHL44" s="188"/>
      <c r="BHM44" s="188"/>
      <c r="BHN44" s="188"/>
      <c r="BHO44" s="188"/>
      <c r="BHP44" s="188"/>
      <c r="BHQ44" s="188"/>
      <c r="BHR44" s="188"/>
      <c r="BHS44" s="188"/>
      <c r="BHT44" s="188"/>
      <c r="BHU44" s="188"/>
      <c r="BHV44" s="188"/>
      <c r="BHW44" s="188"/>
      <c r="BHX44" s="188"/>
      <c r="BHY44" s="188"/>
      <c r="BHZ44" s="188"/>
      <c r="BIA44" s="188"/>
      <c r="BIB44" s="188"/>
      <c r="BIC44" s="188"/>
      <c r="BID44" s="188"/>
      <c r="BIE44" s="188"/>
      <c r="BIF44" s="188"/>
      <c r="BIG44" s="188"/>
      <c r="BIH44" s="188"/>
      <c r="BII44" s="188"/>
      <c r="BIJ44" s="188"/>
      <c r="BIK44" s="188"/>
      <c r="BIL44" s="188"/>
      <c r="BIM44" s="188"/>
      <c r="BIN44" s="188"/>
      <c r="BIO44" s="188"/>
      <c r="BIP44" s="188"/>
      <c r="BIQ44" s="188"/>
      <c r="BIR44" s="188"/>
      <c r="BIS44" s="188"/>
      <c r="BIT44" s="188"/>
      <c r="BIU44" s="188"/>
      <c r="BIV44" s="188"/>
      <c r="BIW44" s="188"/>
      <c r="BIX44" s="188"/>
      <c r="BIY44" s="188"/>
      <c r="BIZ44" s="188"/>
      <c r="BJA44" s="188"/>
      <c r="BJB44" s="188"/>
      <c r="BJC44" s="188"/>
      <c r="BJD44" s="188"/>
      <c r="BJE44" s="188"/>
      <c r="BJF44" s="188"/>
      <c r="BJG44" s="188"/>
      <c r="BJH44" s="188"/>
      <c r="BJI44" s="188"/>
      <c r="BJJ44" s="188"/>
      <c r="BJK44" s="188"/>
      <c r="BJL44" s="188"/>
      <c r="BJM44" s="188"/>
      <c r="BJN44" s="188"/>
      <c r="BJO44" s="188"/>
      <c r="BJP44" s="188"/>
      <c r="BJQ44" s="188"/>
      <c r="BJR44" s="188"/>
      <c r="BJS44" s="188"/>
      <c r="BJT44" s="188"/>
      <c r="BJU44" s="188"/>
      <c r="BJV44" s="188"/>
      <c r="BJW44" s="188"/>
      <c r="BJX44" s="188"/>
      <c r="BJY44" s="188"/>
      <c r="BJZ44" s="188"/>
      <c r="BKA44" s="188"/>
      <c r="BKB44" s="188"/>
      <c r="BKC44" s="188"/>
      <c r="BKD44" s="188"/>
      <c r="BKE44" s="188"/>
      <c r="BKF44" s="188"/>
      <c r="BKG44" s="188"/>
      <c r="BKH44" s="188"/>
      <c r="BKI44" s="188"/>
      <c r="BKJ44" s="188"/>
      <c r="BKK44" s="188"/>
      <c r="BKL44" s="188"/>
      <c r="BKM44" s="188"/>
      <c r="BKN44" s="188"/>
      <c r="BKO44" s="188"/>
      <c r="BKP44" s="188"/>
      <c r="BKQ44" s="188"/>
      <c r="BKR44" s="188"/>
      <c r="BKS44" s="188"/>
      <c r="BKT44" s="188"/>
      <c r="BKU44" s="188"/>
      <c r="BKV44" s="188"/>
      <c r="BKW44" s="188"/>
      <c r="BKX44" s="188"/>
      <c r="BKY44" s="188"/>
      <c r="BKZ44" s="188"/>
      <c r="BLA44" s="188"/>
      <c r="BLB44" s="188"/>
      <c r="BLC44" s="188"/>
      <c r="BLD44" s="188"/>
      <c r="BLE44" s="188"/>
      <c r="BLF44" s="188"/>
      <c r="BLG44" s="188"/>
      <c r="BLH44" s="188"/>
      <c r="BLI44" s="188"/>
      <c r="BLJ44" s="188"/>
      <c r="BLK44" s="188"/>
      <c r="BLL44" s="188"/>
      <c r="BLM44" s="188"/>
      <c r="BLN44" s="188"/>
      <c r="BLO44" s="188"/>
      <c r="BLP44" s="188"/>
      <c r="BLQ44" s="188"/>
      <c r="BLR44" s="188"/>
      <c r="BLS44" s="188"/>
      <c r="BLT44" s="188"/>
      <c r="BLU44" s="188"/>
      <c r="BLV44" s="188"/>
      <c r="BLW44" s="188"/>
      <c r="BLX44" s="188"/>
      <c r="BLY44" s="188"/>
      <c r="BLZ44" s="188"/>
      <c r="BMA44" s="188"/>
      <c r="BMB44" s="188"/>
      <c r="BMC44" s="188"/>
      <c r="BMD44" s="188"/>
      <c r="BME44" s="188"/>
      <c r="BMF44" s="188"/>
      <c r="BMG44" s="188"/>
      <c r="BMH44" s="188"/>
      <c r="BMI44" s="188"/>
      <c r="BMJ44" s="188"/>
      <c r="BMK44" s="188"/>
      <c r="BML44" s="188"/>
      <c r="BMM44" s="188"/>
      <c r="BMN44" s="188"/>
      <c r="BMO44" s="188"/>
      <c r="BMP44" s="188"/>
      <c r="BMQ44" s="188"/>
      <c r="BMR44" s="188"/>
      <c r="BMS44" s="188"/>
      <c r="BMT44" s="188"/>
      <c r="BMU44" s="188"/>
      <c r="BMV44" s="188"/>
      <c r="BMW44" s="188"/>
      <c r="BMX44" s="188"/>
      <c r="BMY44" s="188"/>
      <c r="BMZ44" s="188"/>
      <c r="BNA44" s="188"/>
      <c r="BNB44" s="188"/>
      <c r="BNC44" s="188"/>
      <c r="BND44" s="188"/>
      <c r="BNE44" s="188"/>
      <c r="BNF44" s="188"/>
      <c r="BNG44" s="188"/>
      <c r="BNH44" s="188"/>
      <c r="BNI44" s="188"/>
      <c r="BNJ44" s="188"/>
      <c r="BNK44" s="188"/>
      <c r="BNL44" s="188"/>
      <c r="BNM44" s="188"/>
      <c r="BNN44" s="188"/>
      <c r="BNO44" s="188"/>
      <c r="BNP44" s="188"/>
      <c r="BNQ44" s="188"/>
      <c r="BNR44" s="188"/>
      <c r="BNS44" s="188"/>
      <c r="BNT44" s="188"/>
      <c r="BNU44" s="188"/>
      <c r="BNV44" s="188"/>
      <c r="BNW44" s="188"/>
      <c r="BNX44" s="188"/>
      <c r="BNY44" s="188"/>
      <c r="BNZ44" s="188"/>
      <c r="BOA44" s="188"/>
      <c r="BOB44" s="188"/>
      <c r="BOC44" s="188"/>
      <c r="BOD44" s="188"/>
      <c r="BOE44" s="188"/>
      <c r="BOF44" s="188"/>
      <c r="BOG44" s="188"/>
      <c r="BOH44" s="188"/>
      <c r="BOI44" s="188"/>
      <c r="BOJ44" s="188"/>
      <c r="BOK44" s="188"/>
      <c r="BOL44" s="188"/>
      <c r="BOM44" s="188"/>
      <c r="BON44" s="188"/>
      <c r="BOO44" s="188"/>
      <c r="BOP44" s="188"/>
      <c r="BOQ44" s="188"/>
      <c r="BOR44" s="188"/>
      <c r="BOS44" s="188"/>
      <c r="BOT44" s="188"/>
      <c r="BOU44" s="188"/>
      <c r="BOV44" s="188"/>
      <c r="BOW44" s="188"/>
      <c r="BOX44" s="188"/>
      <c r="BOY44" s="188"/>
      <c r="BOZ44" s="188"/>
      <c r="BPA44" s="188"/>
      <c r="BPB44" s="188"/>
      <c r="BPC44" s="188"/>
      <c r="BPD44" s="188"/>
      <c r="BPE44" s="188"/>
      <c r="BPF44" s="188"/>
      <c r="BPG44" s="188"/>
      <c r="BPH44" s="188"/>
      <c r="BPI44" s="188"/>
      <c r="BPJ44" s="188"/>
      <c r="BPK44" s="188"/>
      <c r="BPL44" s="188"/>
      <c r="BPM44" s="188"/>
      <c r="BPN44" s="188"/>
      <c r="BPO44" s="188"/>
      <c r="BPP44" s="188"/>
      <c r="BPQ44" s="188"/>
      <c r="BPR44" s="188"/>
      <c r="BPS44" s="188"/>
      <c r="BPT44" s="188"/>
      <c r="BPU44" s="188"/>
      <c r="BPV44" s="188"/>
      <c r="BPW44" s="188"/>
      <c r="BPX44" s="188"/>
      <c r="BPY44" s="188"/>
      <c r="BPZ44" s="188"/>
      <c r="BQA44" s="188"/>
      <c r="BQB44" s="188"/>
      <c r="BQC44" s="188"/>
      <c r="BQD44" s="188"/>
      <c r="BQE44" s="188"/>
      <c r="BQF44" s="188"/>
      <c r="BQG44" s="188"/>
      <c r="BQH44" s="188"/>
      <c r="BQI44" s="188"/>
      <c r="BQJ44" s="188"/>
      <c r="BQK44" s="188"/>
      <c r="BQL44" s="188"/>
      <c r="BQM44" s="188"/>
      <c r="BQN44" s="188"/>
      <c r="BQO44" s="188"/>
      <c r="BQP44" s="188"/>
      <c r="BQQ44" s="188"/>
      <c r="BQR44" s="188"/>
      <c r="BQS44" s="188"/>
      <c r="BQT44" s="188"/>
      <c r="BQU44" s="188"/>
      <c r="BQV44" s="188"/>
      <c r="BQW44" s="188"/>
      <c r="BQX44" s="188"/>
      <c r="BQY44" s="188"/>
      <c r="BQZ44" s="188"/>
      <c r="BRA44" s="188"/>
      <c r="BRB44" s="188"/>
      <c r="BRC44" s="188"/>
      <c r="BRD44" s="188"/>
      <c r="BRE44" s="188"/>
      <c r="BRF44" s="188"/>
      <c r="BRG44" s="188"/>
      <c r="BRH44" s="188"/>
      <c r="BRI44" s="188"/>
      <c r="BRJ44" s="188"/>
      <c r="BRK44" s="188"/>
      <c r="BRL44" s="188"/>
      <c r="BRM44" s="188"/>
      <c r="BRN44" s="188"/>
      <c r="BRO44" s="188"/>
      <c r="BRP44" s="188"/>
      <c r="BRQ44" s="188"/>
      <c r="BRR44" s="188"/>
      <c r="BRS44" s="188"/>
      <c r="BRT44" s="188"/>
      <c r="BRU44" s="188"/>
      <c r="BRV44" s="188"/>
      <c r="BRW44" s="188"/>
      <c r="BRX44" s="188"/>
      <c r="BRY44" s="188"/>
      <c r="BRZ44" s="188"/>
      <c r="BSA44" s="188"/>
      <c r="BSB44" s="188"/>
      <c r="BSC44" s="188"/>
      <c r="BSD44" s="188"/>
      <c r="BSE44" s="188"/>
      <c r="BSF44" s="188"/>
      <c r="BSG44" s="188"/>
      <c r="BSH44" s="188"/>
      <c r="BSI44" s="188"/>
      <c r="BSJ44" s="188"/>
      <c r="BSK44" s="188"/>
      <c r="BSL44" s="188"/>
      <c r="BSM44" s="188"/>
      <c r="BSN44" s="188"/>
      <c r="BSO44" s="188"/>
      <c r="BSP44" s="188"/>
      <c r="BSQ44" s="188"/>
      <c r="BSR44" s="188"/>
      <c r="BSS44" s="188"/>
      <c r="BST44" s="188"/>
      <c r="BSU44" s="188"/>
      <c r="BSV44" s="188"/>
      <c r="BSW44" s="188"/>
      <c r="BSX44" s="188"/>
      <c r="BSY44" s="188"/>
      <c r="BSZ44" s="188"/>
      <c r="BTA44" s="188"/>
      <c r="BTB44" s="188"/>
      <c r="BTC44" s="188"/>
      <c r="BTD44" s="188"/>
      <c r="BTE44" s="188"/>
      <c r="BTF44" s="188"/>
      <c r="BTG44" s="188"/>
      <c r="BTH44" s="188"/>
      <c r="BTI44" s="188"/>
      <c r="BTJ44" s="188"/>
      <c r="BTK44" s="188"/>
      <c r="BTL44" s="188"/>
      <c r="BTM44" s="188"/>
      <c r="BTN44" s="188"/>
      <c r="BTO44" s="188"/>
      <c r="BTP44" s="188"/>
      <c r="BTQ44" s="188"/>
      <c r="BTR44" s="188"/>
      <c r="BTS44" s="188"/>
      <c r="BTT44" s="188"/>
      <c r="BTU44" s="188"/>
      <c r="BTV44" s="188"/>
      <c r="BTW44" s="188"/>
      <c r="BTX44" s="188"/>
      <c r="BTY44" s="188"/>
      <c r="BTZ44" s="188"/>
      <c r="BUA44" s="188"/>
      <c r="BUB44" s="188"/>
      <c r="BUC44" s="188"/>
      <c r="BUD44" s="188"/>
      <c r="BUE44" s="188"/>
      <c r="BUF44" s="188"/>
      <c r="BUG44" s="188"/>
      <c r="BUH44" s="188"/>
      <c r="BUI44" s="188"/>
      <c r="BUJ44" s="188"/>
      <c r="BUK44" s="188"/>
      <c r="BUL44" s="188"/>
      <c r="BUM44" s="188"/>
      <c r="BUN44" s="188"/>
      <c r="BUO44" s="188"/>
      <c r="BUP44" s="188"/>
      <c r="BUQ44" s="188"/>
      <c r="BUR44" s="188"/>
      <c r="BUS44" s="188"/>
      <c r="BUT44" s="188"/>
      <c r="BUU44" s="188"/>
      <c r="BUV44" s="188"/>
      <c r="BUW44" s="188"/>
      <c r="BUX44" s="188"/>
      <c r="BUY44" s="188"/>
      <c r="BUZ44" s="188"/>
      <c r="BVA44" s="188"/>
      <c r="BVB44" s="188"/>
      <c r="BVC44" s="188"/>
      <c r="BVD44" s="188"/>
      <c r="BVE44" s="188"/>
      <c r="BVF44" s="188"/>
      <c r="BVG44" s="188"/>
      <c r="BVH44" s="188"/>
      <c r="BVI44" s="188"/>
      <c r="BVJ44" s="188"/>
      <c r="BVK44" s="188"/>
      <c r="BVL44" s="188"/>
      <c r="BVM44" s="188"/>
      <c r="BVN44" s="188"/>
      <c r="BVO44" s="188"/>
      <c r="BVP44" s="188"/>
      <c r="BVQ44" s="188"/>
      <c r="BVR44" s="188"/>
      <c r="BVS44" s="188"/>
      <c r="BVT44" s="188"/>
      <c r="BVU44" s="188"/>
      <c r="BVV44" s="188"/>
      <c r="BVW44" s="188"/>
      <c r="BVX44" s="188"/>
      <c r="BVY44" s="188"/>
      <c r="BVZ44" s="188"/>
      <c r="BWA44" s="188"/>
      <c r="BWB44" s="188"/>
      <c r="BWC44" s="188"/>
      <c r="BWD44" s="188"/>
      <c r="BWE44" s="188"/>
      <c r="BWF44" s="188"/>
      <c r="BWG44" s="188"/>
      <c r="BWH44" s="188"/>
      <c r="BWI44" s="188"/>
      <c r="BWJ44" s="188"/>
      <c r="BWK44" s="188"/>
      <c r="BWL44" s="188"/>
      <c r="BWM44" s="188"/>
      <c r="BWN44" s="188"/>
      <c r="BWO44" s="188"/>
      <c r="BWP44" s="188"/>
      <c r="BWQ44" s="188"/>
      <c r="BWR44" s="188"/>
      <c r="BWS44" s="188"/>
      <c r="BWT44" s="188"/>
      <c r="BWU44" s="188"/>
      <c r="BWV44" s="188"/>
      <c r="BWW44" s="188"/>
      <c r="BWX44" s="188"/>
      <c r="BWY44" s="188"/>
      <c r="BWZ44" s="188"/>
      <c r="BXA44" s="188"/>
      <c r="BXB44" s="188"/>
      <c r="BXC44" s="188"/>
      <c r="BXD44" s="188"/>
      <c r="BXE44" s="188"/>
      <c r="BXF44" s="188"/>
      <c r="BXG44" s="188"/>
      <c r="BXH44" s="188"/>
      <c r="BXI44" s="188"/>
      <c r="BXJ44" s="188"/>
      <c r="BXK44" s="188"/>
      <c r="BXL44" s="188"/>
      <c r="BXM44" s="188"/>
      <c r="BXN44" s="188"/>
      <c r="BXO44" s="188"/>
      <c r="BXP44" s="188"/>
      <c r="BXQ44" s="188"/>
      <c r="BXR44" s="188"/>
      <c r="BXS44" s="188"/>
      <c r="BXT44" s="188"/>
      <c r="BXU44" s="188"/>
      <c r="BXV44" s="188"/>
      <c r="BXW44" s="188"/>
      <c r="BXX44" s="188"/>
      <c r="BXY44" s="188"/>
      <c r="BXZ44" s="188"/>
      <c r="BYA44" s="188"/>
      <c r="BYB44" s="188"/>
      <c r="BYC44" s="188"/>
      <c r="BYD44" s="188"/>
      <c r="BYE44" s="188"/>
      <c r="BYF44" s="188"/>
      <c r="BYG44" s="188"/>
      <c r="BYH44" s="188"/>
      <c r="BYI44" s="188"/>
      <c r="BYJ44" s="188"/>
      <c r="BYK44" s="188"/>
      <c r="BYL44" s="188"/>
      <c r="BYM44" s="188"/>
      <c r="BYN44" s="188"/>
      <c r="BYO44" s="188"/>
      <c r="BYP44" s="188"/>
      <c r="BYQ44" s="188"/>
      <c r="BYR44" s="188"/>
      <c r="BYS44" s="188"/>
      <c r="BYT44" s="188"/>
      <c r="BYU44" s="188"/>
      <c r="BYV44" s="188"/>
      <c r="BYW44" s="188"/>
      <c r="BYX44" s="188"/>
      <c r="BYY44" s="188"/>
      <c r="BYZ44" s="188"/>
      <c r="BZA44" s="188"/>
      <c r="BZB44" s="188"/>
      <c r="BZC44" s="188"/>
      <c r="BZD44" s="188"/>
      <c r="BZE44" s="188"/>
      <c r="BZF44" s="188"/>
      <c r="BZG44" s="188"/>
      <c r="BZH44" s="188"/>
      <c r="BZI44" s="188"/>
      <c r="BZJ44" s="188"/>
      <c r="BZK44" s="188"/>
      <c r="BZL44" s="188"/>
      <c r="BZM44" s="188"/>
      <c r="BZN44" s="188"/>
      <c r="BZO44" s="188"/>
      <c r="BZP44" s="188"/>
      <c r="BZQ44" s="188"/>
      <c r="BZR44" s="188"/>
      <c r="BZS44" s="188"/>
      <c r="BZT44" s="188"/>
      <c r="BZU44" s="188"/>
      <c r="BZV44" s="188"/>
      <c r="BZW44" s="188"/>
      <c r="BZX44" s="188"/>
      <c r="BZY44" s="188"/>
      <c r="BZZ44" s="188"/>
      <c r="CAA44" s="188"/>
      <c r="CAB44" s="188"/>
      <c r="CAC44" s="188"/>
      <c r="CAD44" s="188"/>
      <c r="CAE44" s="188"/>
      <c r="CAF44" s="188"/>
      <c r="CAG44" s="188"/>
      <c r="CAH44" s="188"/>
      <c r="CAI44" s="188"/>
      <c r="CAJ44" s="188"/>
      <c r="CAK44" s="188"/>
      <c r="CAL44" s="188"/>
      <c r="CAM44" s="188"/>
      <c r="CAN44" s="188"/>
      <c r="CAO44" s="188"/>
      <c r="CAP44" s="188"/>
      <c r="CAQ44" s="188"/>
      <c r="CAR44" s="188"/>
      <c r="CAS44" s="188"/>
      <c r="CAT44" s="188"/>
      <c r="CAU44" s="188"/>
      <c r="CAV44" s="188"/>
      <c r="CAW44" s="188"/>
      <c r="CAX44" s="188"/>
      <c r="CAY44" s="188"/>
      <c r="CAZ44" s="188"/>
      <c r="CBA44" s="188"/>
      <c r="CBB44" s="188"/>
      <c r="CBC44" s="188"/>
      <c r="CBD44" s="188"/>
      <c r="CBE44" s="188"/>
      <c r="CBF44" s="188"/>
      <c r="CBG44" s="188"/>
      <c r="CBH44" s="188"/>
      <c r="CBI44" s="188"/>
      <c r="CBJ44" s="188"/>
      <c r="CBK44" s="188"/>
      <c r="CBL44" s="188"/>
      <c r="CBM44" s="188"/>
      <c r="CBN44" s="188"/>
      <c r="CBO44" s="188"/>
      <c r="CBP44" s="188"/>
      <c r="CBQ44" s="188"/>
      <c r="CBR44" s="188"/>
      <c r="CBS44" s="188"/>
      <c r="CBT44" s="188"/>
      <c r="CBU44" s="188"/>
      <c r="CBV44" s="188"/>
      <c r="CBW44" s="188"/>
      <c r="CBX44" s="188"/>
      <c r="CBY44" s="188"/>
      <c r="CBZ44" s="188"/>
      <c r="CCA44" s="188"/>
      <c r="CCB44" s="188"/>
      <c r="CCC44" s="188"/>
      <c r="CCD44" s="188"/>
      <c r="CCE44" s="188"/>
      <c r="CCF44" s="188"/>
      <c r="CCG44" s="188"/>
      <c r="CCH44" s="188"/>
      <c r="CCI44" s="188"/>
      <c r="CCJ44" s="188"/>
      <c r="CCK44" s="188"/>
      <c r="CCL44" s="188"/>
      <c r="CCM44" s="188"/>
      <c r="CCN44" s="188"/>
      <c r="CCO44" s="188"/>
      <c r="CCP44" s="188"/>
      <c r="CCQ44" s="188"/>
      <c r="CCR44" s="188"/>
      <c r="CCS44" s="188"/>
      <c r="CCT44" s="188"/>
      <c r="CCU44" s="188"/>
      <c r="CCV44" s="188"/>
      <c r="CCW44" s="188"/>
      <c r="CCX44" s="188"/>
      <c r="CCY44" s="188"/>
      <c r="CCZ44" s="188"/>
      <c r="CDA44" s="188"/>
      <c r="CDB44" s="188"/>
      <c r="CDC44" s="188"/>
      <c r="CDD44" s="188"/>
      <c r="CDE44" s="188"/>
      <c r="CDF44" s="188"/>
      <c r="CDG44" s="188"/>
      <c r="CDH44" s="188"/>
      <c r="CDI44" s="188"/>
      <c r="CDJ44" s="188"/>
      <c r="CDK44" s="188"/>
      <c r="CDL44" s="188"/>
      <c r="CDM44" s="188"/>
      <c r="CDN44" s="188"/>
      <c r="CDO44" s="188"/>
      <c r="CDP44" s="188"/>
      <c r="CDQ44" s="188"/>
      <c r="CDR44" s="188"/>
      <c r="CDS44" s="188"/>
      <c r="CDT44" s="188"/>
      <c r="CDU44" s="188"/>
      <c r="CDV44" s="188"/>
      <c r="CDW44" s="188"/>
      <c r="CDX44" s="188"/>
      <c r="CDY44" s="188"/>
      <c r="CDZ44" s="188"/>
      <c r="CEA44" s="188"/>
      <c r="CEB44" s="188"/>
      <c r="CEC44" s="188"/>
      <c r="CED44" s="188"/>
      <c r="CEE44" s="188"/>
      <c r="CEF44" s="188"/>
      <c r="CEG44" s="188"/>
      <c r="CEH44" s="188"/>
      <c r="CEI44" s="188"/>
      <c r="CEJ44" s="188"/>
      <c r="CEK44" s="188"/>
      <c r="CEL44" s="188"/>
      <c r="CEM44" s="188"/>
      <c r="CEN44" s="188"/>
      <c r="CEO44" s="188"/>
      <c r="CEP44" s="188"/>
      <c r="CEQ44" s="188"/>
      <c r="CER44" s="188"/>
      <c r="CES44" s="188"/>
      <c r="CET44" s="188"/>
      <c r="CEU44" s="188"/>
      <c r="CEV44" s="188"/>
      <c r="CEW44" s="188"/>
      <c r="CEX44" s="188"/>
      <c r="CEY44" s="188"/>
      <c r="CEZ44" s="188"/>
      <c r="CFA44" s="188"/>
      <c r="CFB44" s="188"/>
      <c r="CFC44" s="188"/>
      <c r="CFD44" s="188"/>
      <c r="CFE44" s="188"/>
      <c r="CFF44" s="188"/>
      <c r="CFG44" s="188"/>
      <c r="CFH44" s="188"/>
      <c r="CFI44" s="188"/>
      <c r="CFJ44" s="188"/>
      <c r="CFK44" s="188"/>
      <c r="CFL44" s="188"/>
      <c r="CFM44" s="188"/>
      <c r="CFN44" s="188"/>
      <c r="CFO44" s="188"/>
      <c r="CFP44" s="188"/>
      <c r="CFQ44" s="188"/>
      <c r="CFR44" s="188"/>
      <c r="CFS44" s="188"/>
      <c r="CFT44" s="188"/>
      <c r="CFU44" s="188"/>
      <c r="CFV44" s="188"/>
      <c r="CFW44" s="188"/>
      <c r="CFX44" s="188"/>
      <c r="CFY44" s="188"/>
      <c r="CFZ44" s="188"/>
      <c r="CGA44" s="188"/>
      <c r="CGB44" s="188"/>
      <c r="CGC44" s="188"/>
      <c r="CGD44" s="188"/>
      <c r="CGE44" s="188"/>
      <c r="CGF44" s="188"/>
      <c r="CGG44" s="188"/>
      <c r="CGH44" s="188"/>
      <c r="CGI44" s="188"/>
      <c r="CGJ44" s="188"/>
      <c r="CGK44" s="188"/>
      <c r="CGL44" s="188"/>
      <c r="CGM44" s="188"/>
      <c r="CGN44" s="188"/>
      <c r="CGO44" s="188"/>
      <c r="CGP44" s="188"/>
      <c r="CGQ44" s="188"/>
      <c r="CGR44" s="188"/>
      <c r="CGS44" s="188"/>
      <c r="CGT44" s="188"/>
      <c r="CGU44" s="188"/>
      <c r="CGV44" s="188"/>
      <c r="CGW44" s="188"/>
      <c r="CGX44" s="188"/>
      <c r="CGY44" s="188"/>
      <c r="CGZ44" s="188"/>
      <c r="CHA44" s="188"/>
      <c r="CHB44" s="188"/>
      <c r="CHC44" s="188"/>
      <c r="CHD44" s="188"/>
      <c r="CHE44" s="188"/>
      <c r="CHF44" s="188"/>
      <c r="CHG44" s="188"/>
      <c r="CHH44" s="188"/>
      <c r="CHI44" s="188"/>
      <c r="CHJ44" s="188"/>
      <c r="CHK44" s="188"/>
      <c r="CHL44" s="188"/>
      <c r="CHM44" s="188"/>
      <c r="CHN44" s="188"/>
      <c r="CHO44" s="188"/>
      <c r="CHP44" s="188"/>
      <c r="CHQ44" s="188"/>
      <c r="CHR44" s="188"/>
      <c r="CHS44" s="188"/>
      <c r="CHT44" s="188"/>
      <c r="CHU44" s="188"/>
      <c r="CHV44" s="188"/>
      <c r="CHW44" s="188"/>
      <c r="CHX44" s="188"/>
      <c r="CHY44" s="188"/>
      <c r="CHZ44" s="188"/>
      <c r="CIA44" s="188"/>
      <c r="CIB44" s="188"/>
      <c r="CIC44" s="188"/>
      <c r="CID44" s="188"/>
      <c r="CIE44" s="188"/>
      <c r="CIF44" s="188"/>
      <c r="CIG44" s="188"/>
      <c r="CIH44" s="188"/>
      <c r="CII44" s="188"/>
      <c r="CIJ44" s="188"/>
      <c r="CIK44" s="188"/>
      <c r="CIL44" s="188"/>
      <c r="CIM44" s="188"/>
      <c r="CIN44" s="188"/>
      <c r="CIO44" s="188"/>
      <c r="CIP44" s="188"/>
      <c r="CIQ44" s="188"/>
      <c r="CIR44" s="188"/>
      <c r="CIS44" s="188"/>
      <c r="CIT44" s="188"/>
      <c r="CIU44" s="188"/>
      <c r="CIV44" s="188"/>
      <c r="CIW44" s="188"/>
      <c r="CIX44" s="188"/>
      <c r="CIY44" s="188"/>
      <c r="CIZ44" s="188"/>
      <c r="CJA44" s="188"/>
      <c r="CJB44" s="188"/>
      <c r="CJC44" s="188"/>
      <c r="CJD44" s="188"/>
      <c r="CJE44" s="188"/>
      <c r="CJF44" s="188"/>
      <c r="CJG44" s="188"/>
      <c r="CJH44" s="188"/>
      <c r="CJI44" s="188"/>
      <c r="CJJ44" s="188"/>
      <c r="CJK44" s="188"/>
      <c r="CJL44" s="188"/>
      <c r="CJM44" s="188"/>
      <c r="CJN44" s="188"/>
      <c r="CJO44" s="188"/>
      <c r="CJP44" s="188"/>
      <c r="CJQ44" s="188"/>
      <c r="CJR44" s="188"/>
      <c r="CJS44" s="188"/>
      <c r="CJT44" s="188"/>
      <c r="CJU44" s="188"/>
      <c r="CJV44" s="188"/>
      <c r="CJW44" s="188"/>
      <c r="CJX44" s="188"/>
      <c r="CJY44" s="188"/>
      <c r="CJZ44" s="188"/>
      <c r="CKA44" s="188"/>
      <c r="CKB44" s="188"/>
      <c r="CKC44" s="188"/>
      <c r="CKD44" s="188"/>
      <c r="CKE44" s="188"/>
      <c r="CKF44" s="188"/>
      <c r="CKG44" s="188"/>
      <c r="CKH44" s="188"/>
      <c r="CKI44" s="188"/>
      <c r="CKJ44" s="188"/>
      <c r="CKK44" s="188"/>
      <c r="CKL44" s="188"/>
      <c r="CKM44" s="188"/>
      <c r="CKN44" s="188"/>
      <c r="CKO44" s="188"/>
      <c r="CKP44" s="188"/>
      <c r="CKQ44" s="188"/>
      <c r="CKR44" s="188"/>
      <c r="CKS44" s="188"/>
      <c r="CKT44" s="188"/>
      <c r="CKU44" s="188"/>
      <c r="CKV44" s="188"/>
      <c r="CKW44" s="188"/>
      <c r="CKX44" s="188"/>
      <c r="CKY44" s="188"/>
      <c r="CKZ44" s="188"/>
      <c r="CLA44" s="188"/>
      <c r="CLB44" s="188"/>
      <c r="CLC44" s="188"/>
      <c r="CLD44" s="188"/>
      <c r="CLE44" s="188"/>
      <c r="CLF44" s="188"/>
      <c r="CLG44" s="188"/>
      <c r="CLH44" s="188"/>
      <c r="CLI44" s="188"/>
      <c r="CLJ44" s="188"/>
      <c r="CLK44" s="188"/>
      <c r="CLL44" s="188"/>
      <c r="CLM44" s="188"/>
      <c r="CLN44" s="188"/>
      <c r="CLO44" s="188"/>
      <c r="CLP44" s="188"/>
      <c r="CLQ44" s="188"/>
      <c r="CLR44" s="188"/>
      <c r="CLS44" s="188"/>
      <c r="CLT44" s="188"/>
      <c r="CLU44" s="188"/>
      <c r="CLV44" s="188"/>
      <c r="CLW44" s="188"/>
      <c r="CLX44" s="188"/>
      <c r="CLY44" s="188"/>
      <c r="CLZ44" s="188"/>
      <c r="CMA44" s="188"/>
      <c r="CMB44" s="188"/>
      <c r="CMC44" s="188"/>
      <c r="CMD44" s="188"/>
      <c r="CME44" s="188"/>
      <c r="CMF44" s="188"/>
      <c r="CMG44" s="188"/>
      <c r="CMH44" s="188"/>
      <c r="CMI44" s="188"/>
      <c r="CMJ44" s="188"/>
      <c r="CMK44" s="188"/>
      <c r="CML44" s="188"/>
      <c r="CMM44" s="188"/>
      <c r="CMN44" s="188"/>
      <c r="CMO44" s="188"/>
      <c r="CMP44" s="188"/>
      <c r="CMQ44" s="188"/>
      <c r="CMR44" s="188"/>
      <c r="CMS44" s="188"/>
      <c r="CMT44" s="188"/>
      <c r="CMU44" s="188"/>
      <c r="CMV44" s="188"/>
      <c r="CMW44" s="188"/>
      <c r="CMX44" s="188"/>
      <c r="CMY44" s="188"/>
      <c r="CMZ44" s="188"/>
      <c r="CNA44" s="188"/>
      <c r="CNB44" s="188"/>
      <c r="CNC44" s="188"/>
      <c r="CND44" s="188"/>
      <c r="CNE44" s="188"/>
      <c r="CNF44" s="188"/>
      <c r="CNG44" s="188"/>
      <c r="CNH44" s="188"/>
      <c r="CNI44" s="188"/>
      <c r="CNJ44" s="188"/>
      <c r="CNK44" s="188"/>
      <c r="CNL44" s="188"/>
      <c r="CNM44" s="188"/>
      <c r="CNN44" s="188"/>
      <c r="CNO44" s="188"/>
      <c r="CNP44" s="188"/>
      <c r="CNQ44" s="188"/>
      <c r="CNR44" s="188"/>
      <c r="CNS44" s="188"/>
      <c r="CNT44" s="188"/>
      <c r="CNU44" s="188"/>
      <c r="CNV44" s="188"/>
      <c r="CNW44" s="188"/>
      <c r="CNX44" s="188"/>
      <c r="CNY44" s="188"/>
      <c r="CNZ44" s="188"/>
      <c r="COA44" s="188"/>
      <c r="COB44" s="188"/>
      <c r="COC44" s="188"/>
      <c r="COD44" s="188"/>
      <c r="COE44" s="188"/>
      <c r="COF44" s="188"/>
      <c r="COG44" s="188"/>
      <c r="COH44" s="188"/>
      <c r="COI44" s="188"/>
      <c r="COJ44" s="188"/>
      <c r="COK44" s="188"/>
      <c r="COL44" s="188"/>
      <c r="COM44" s="188"/>
      <c r="CON44" s="188"/>
      <c r="COO44" s="188"/>
      <c r="COP44" s="188"/>
      <c r="COQ44" s="188"/>
      <c r="COR44" s="188"/>
      <c r="COS44" s="188"/>
      <c r="COT44" s="188"/>
      <c r="COU44" s="188"/>
      <c r="COV44" s="188"/>
      <c r="COW44" s="188"/>
      <c r="COX44" s="188"/>
      <c r="COY44" s="188"/>
      <c r="COZ44" s="188"/>
      <c r="CPA44" s="188"/>
      <c r="CPB44" s="188"/>
      <c r="CPC44" s="188"/>
      <c r="CPD44" s="188"/>
      <c r="CPE44" s="188"/>
      <c r="CPF44" s="188"/>
      <c r="CPG44" s="188"/>
      <c r="CPH44" s="188"/>
      <c r="CPI44" s="188"/>
      <c r="CPJ44" s="188"/>
      <c r="CPK44" s="188"/>
      <c r="CPL44" s="188"/>
      <c r="CPM44" s="188"/>
      <c r="CPN44" s="188"/>
      <c r="CPO44" s="188"/>
      <c r="CPP44" s="188"/>
      <c r="CPQ44" s="188"/>
      <c r="CPR44" s="188"/>
      <c r="CPS44" s="188"/>
      <c r="CPT44" s="188"/>
      <c r="CPU44" s="188"/>
      <c r="CPV44" s="188"/>
      <c r="CPW44" s="188"/>
      <c r="CPX44" s="188"/>
      <c r="CPY44" s="188"/>
      <c r="CPZ44" s="188"/>
      <c r="CQA44" s="188"/>
      <c r="CQB44" s="188"/>
      <c r="CQC44" s="188"/>
      <c r="CQD44" s="188"/>
      <c r="CQE44" s="188"/>
      <c r="CQF44" s="188"/>
      <c r="CQG44" s="188"/>
      <c r="CQH44" s="188"/>
      <c r="CQI44" s="188"/>
      <c r="CQJ44" s="188"/>
      <c r="CQK44" s="188"/>
      <c r="CQL44" s="188"/>
      <c r="CQM44" s="188"/>
      <c r="CQN44" s="188"/>
      <c r="CQO44" s="188"/>
      <c r="CQP44" s="188"/>
      <c r="CQQ44" s="188"/>
      <c r="CQR44" s="188"/>
      <c r="CQS44" s="188"/>
      <c r="CQT44" s="188"/>
      <c r="CQU44" s="188"/>
      <c r="CQV44" s="188"/>
      <c r="CQW44" s="188"/>
      <c r="CQX44" s="188"/>
      <c r="CQY44" s="188"/>
      <c r="CQZ44" s="188"/>
      <c r="CRA44" s="188"/>
      <c r="CRB44" s="188"/>
      <c r="CRC44" s="188"/>
      <c r="CRD44" s="188"/>
      <c r="CRE44" s="188"/>
      <c r="CRF44" s="188"/>
      <c r="CRG44" s="188"/>
      <c r="CRH44" s="188"/>
      <c r="CRI44" s="188"/>
      <c r="CRJ44" s="188"/>
      <c r="CRK44" s="188"/>
      <c r="CRL44" s="188"/>
      <c r="CRM44" s="188"/>
      <c r="CRN44" s="188"/>
      <c r="CRO44" s="188"/>
      <c r="CRP44" s="188"/>
      <c r="CRQ44" s="188"/>
      <c r="CRR44" s="188"/>
      <c r="CRS44" s="188"/>
      <c r="CRT44" s="188"/>
      <c r="CRU44" s="188"/>
      <c r="CRV44" s="188"/>
      <c r="CRW44" s="188"/>
      <c r="CRX44" s="188"/>
      <c r="CRY44" s="188"/>
      <c r="CRZ44" s="188"/>
      <c r="CSA44" s="188"/>
      <c r="CSB44" s="188"/>
      <c r="CSC44" s="188"/>
      <c r="CSD44" s="188"/>
      <c r="CSE44" s="188"/>
      <c r="CSF44" s="188"/>
      <c r="CSG44" s="188"/>
      <c r="CSH44" s="188"/>
      <c r="CSI44" s="188"/>
      <c r="CSJ44" s="188"/>
      <c r="CSK44" s="188"/>
      <c r="CSL44" s="188"/>
      <c r="CSM44" s="188"/>
      <c r="CSN44" s="188"/>
      <c r="CSO44" s="188"/>
      <c r="CSP44" s="188"/>
      <c r="CSQ44" s="188"/>
      <c r="CSR44" s="188"/>
      <c r="CSS44" s="188"/>
      <c r="CST44" s="188"/>
      <c r="CSU44" s="188"/>
      <c r="CSV44" s="188"/>
      <c r="CSW44" s="188"/>
      <c r="CSX44" s="188"/>
      <c r="CSY44" s="188"/>
      <c r="CSZ44" s="188"/>
      <c r="CTA44" s="188"/>
      <c r="CTB44" s="188"/>
      <c r="CTC44" s="188"/>
      <c r="CTD44" s="188"/>
      <c r="CTE44" s="188"/>
      <c r="CTF44" s="188"/>
      <c r="CTG44" s="188"/>
      <c r="CTH44" s="188"/>
      <c r="CTI44" s="188"/>
      <c r="CTJ44" s="188"/>
      <c r="CTK44" s="188"/>
      <c r="CTL44" s="188"/>
      <c r="CTM44" s="188"/>
      <c r="CTN44" s="188"/>
      <c r="CTO44" s="188"/>
      <c r="CTP44" s="188"/>
      <c r="CTQ44" s="188"/>
      <c r="CTR44" s="188"/>
      <c r="CTS44" s="188"/>
      <c r="CTT44" s="188"/>
      <c r="CTU44" s="188"/>
      <c r="CTV44" s="188"/>
      <c r="CTW44" s="188"/>
      <c r="CTX44" s="188"/>
      <c r="CTY44" s="188"/>
      <c r="CTZ44" s="188"/>
      <c r="CUA44" s="188"/>
      <c r="CUB44" s="188"/>
      <c r="CUC44" s="188"/>
      <c r="CUD44" s="188"/>
      <c r="CUE44" s="188"/>
      <c r="CUF44" s="188"/>
      <c r="CUG44" s="188"/>
      <c r="CUH44" s="188"/>
      <c r="CUI44" s="188"/>
      <c r="CUJ44" s="188"/>
      <c r="CUK44" s="188"/>
      <c r="CUL44" s="188"/>
      <c r="CUM44" s="188"/>
      <c r="CUN44" s="188"/>
      <c r="CUO44" s="188"/>
      <c r="CUP44" s="188"/>
      <c r="CUQ44" s="188"/>
      <c r="CUR44" s="188"/>
      <c r="CUS44" s="188"/>
      <c r="CUT44" s="188"/>
      <c r="CUU44" s="188"/>
      <c r="CUV44" s="188"/>
      <c r="CUW44" s="188"/>
      <c r="CUX44" s="188"/>
      <c r="CUY44" s="188"/>
      <c r="CUZ44" s="188"/>
      <c r="CVA44" s="188"/>
      <c r="CVB44" s="188"/>
      <c r="CVC44" s="188"/>
      <c r="CVD44" s="188"/>
      <c r="CVE44" s="188"/>
      <c r="CVF44" s="188"/>
      <c r="CVG44" s="188"/>
      <c r="CVH44" s="188"/>
      <c r="CVI44" s="188"/>
      <c r="CVJ44" s="188"/>
      <c r="CVK44" s="188"/>
      <c r="CVL44" s="188"/>
      <c r="CVM44" s="188"/>
      <c r="CVN44" s="188"/>
      <c r="CVO44" s="188"/>
      <c r="CVP44" s="188"/>
      <c r="CVQ44" s="188"/>
      <c r="CVR44" s="188"/>
      <c r="CVS44" s="188"/>
      <c r="CVT44" s="188"/>
      <c r="CVU44" s="188"/>
      <c r="CVV44" s="188"/>
      <c r="CVW44" s="188"/>
      <c r="CVX44" s="188"/>
      <c r="CVY44" s="188"/>
      <c r="CVZ44" s="188"/>
      <c r="CWA44" s="188"/>
      <c r="CWB44" s="188"/>
      <c r="CWC44" s="188"/>
      <c r="CWD44" s="188"/>
      <c r="CWE44" s="188"/>
      <c r="CWF44" s="188"/>
      <c r="CWG44" s="188"/>
      <c r="CWH44" s="188"/>
      <c r="CWI44" s="188"/>
      <c r="CWJ44" s="188"/>
      <c r="CWK44" s="188"/>
      <c r="CWL44" s="188"/>
      <c r="CWM44" s="188"/>
      <c r="CWN44" s="188"/>
      <c r="CWO44" s="188"/>
      <c r="CWP44" s="188"/>
      <c r="CWQ44" s="188"/>
      <c r="CWR44" s="188"/>
      <c r="CWS44" s="188"/>
      <c r="CWT44" s="188"/>
      <c r="CWU44" s="188"/>
      <c r="CWV44" s="188"/>
      <c r="CWW44" s="188"/>
      <c r="CWX44" s="188"/>
      <c r="CWY44" s="188"/>
      <c r="CWZ44" s="188"/>
      <c r="CXA44" s="188"/>
      <c r="CXB44" s="188"/>
      <c r="CXC44" s="188"/>
      <c r="CXD44" s="188"/>
      <c r="CXE44" s="188"/>
      <c r="CXF44" s="188"/>
      <c r="CXG44" s="188"/>
      <c r="CXH44" s="188"/>
      <c r="CXI44" s="188"/>
      <c r="CXJ44" s="188"/>
      <c r="CXK44" s="188"/>
      <c r="CXL44" s="188"/>
      <c r="CXM44" s="188"/>
      <c r="CXN44" s="188"/>
      <c r="CXO44" s="188"/>
      <c r="CXP44" s="188"/>
      <c r="CXQ44" s="188"/>
      <c r="CXR44" s="188"/>
      <c r="CXS44" s="188"/>
      <c r="CXT44" s="188"/>
      <c r="CXU44" s="188"/>
      <c r="CXV44" s="188"/>
      <c r="CXW44" s="188"/>
      <c r="CXX44" s="188"/>
      <c r="CXY44" s="188"/>
      <c r="CXZ44" s="188"/>
      <c r="CYA44" s="188"/>
      <c r="CYB44" s="188"/>
      <c r="CYC44" s="188"/>
      <c r="CYD44" s="188"/>
      <c r="CYE44" s="188"/>
      <c r="CYF44" s="188"/>
      <c r="CYG44" s="188"/>
      <c r="CYH44" s="188"/>
      <c r="CYI44" s="188"/>
      <c r="CYJ44" s="188"/>
      <c r="CYK44" s="188"/>
      <c r="CYL44" s="188"/>
      <c r="CYM44" s="188"/>
      <c r="CYN44" s="188"/>
      <c r="CYO44" s="188"/>
      <c r="CYP44" s="188"/>
      <c r="CYQ44" s="188"/>
      <c r="CYR44" s="188"/>
      <c r="CYS44" s="188"/>
      <c r="CYT44" s="188"/>
      <c r="CYU44" s="188"/>
      <c r="CYV44" s="188"/>
      <c r="CYW44" s="188"/>
      <c r="CYX44" s="188"/>
      <c r="CYY44" s="188"/>
      <c r="CYZ44" s="188"/>
      <c r="CZA44" s="188"/>
      <c r="CZB44" s="188"/>
      <c r="CZC44" s="188"/>
      <c r="CZD44" s="188"/>
      <c r="CZE44" s="188"/>
      <c r="CZF44" s="188"/>
      <c r="CZG44" s="188"/>
      <c r="CZH44" s="188"/>
      <c r="CZI44" s="188"/>
      <c r="CZJ44" s="188"/>
      <c r="CZK44" s="188"/>
      <c r="CZL44" s="188"/>
      <c r="CZM44" s="188"/>
      <c r="CZN44" s="188"/>
      <c r="CZO44" s="188"/>
      <c r="CZP44" s="188"/>
      <c r="CZQ44" s="188"/>
      <c r="CZR44" s="188"/>
      <c r="CZS44" s="188"/>
      <c r="CZT44" s="188"/>
      <c r="CZU44" s="188"/>
      <c r="CZV44" s="188"/>
      <c r="CZW44" s="188"/>
      <c r="CZX44" s="188"/>
      <c r="CZY44" s="188"/>
      <c r="CZZ44" s="188"/>
      <c r="DAA44" s="188"/>
      <c r="DAB44" s="188"/>
      <c r="DAC44" s="188"/>
      <c r="DAD44" s="188"/>
      <c r="DAE44" s="188"/>
      <c r="DAF44" s="188"/>
      <c r="DAG44" s="188"/>
      <c r="DAH44" s="188"/>
      <c r="DAI44" s="188"/>
      <c r="DAJ44" s="188"/>
      <c r="DAK44" s="188"/>
      <c r="DAL44" s="188"/>
      <c r="DAM44" s="188"/>
      <c r="DAN44" s="188"/>
      <c r="DAO44" s="188"/>
      <c r="DAP44" s="188"/>
      <c r="DAQ44" s="188"/>
      <c r="DAR44" s="188"/>
      <c r="DAS44" s="188"/>
      <c r="DAT44" s="188"/>
      <c r="DAU44" s="188"/>
      <c r="DAV44" s="188"/>
      <c r="DAW44" s="188"/>
      <c r="DAX44" s="188"/>
      <c r="DAY44" s="188"/>
      <c r="DAZ44" s="188"/>
      <c r="DBA44" s="188"/>
      <c r="DBB44" s="188"/>
      <c r="DBC44" s="188"/>
      <c r="DBD44" s="188"/>
      <c r="DBE44" s="188"/>
      <c r="DBF44" s="188"/>
      <c r="DBG44" s="188"/>
      <c r="DBH44" s="188"/>
      <c r="DBI44" s="188"/>
      <c r="DBJ44" s="188"/>
      <c r="DBK44" s="188"/>
      <c r="DBL44" s="188"/>
      <c r="DBM44" s="188"/>
      <c r="DBN44" s="188"/>
      <c r="DBO44" s="188"/>
      <c r="DBP44" s="188"/>
      <c r="DBQ44" s="188"/>
      <c r="DBR44" s="188"/>
      <c r="DBS44" s="188"/>
      <c r="DBT44" s="188"/>
      <c r="DBU44" s="188"/>
      <c r="DBV44" s="188"/>
      <c r="DBW44" s="188"/>
      <c r="DBX44" s="188"/>
      <c r="DBY44" s="188"/>
      <c r="DBZ44" s="188"/>
      <c r="DCA44" s="188"/>
      <c r="DCB44" s="188"/>
      <c r="DCC44" s="188"/>
      <c r="DCD44" s="188"/>
      <c r="DCE44" s="188"/>
      <c r="DCF44" s="188"/>
      <c r="DCG44" s="188"/>
      <c r="DCH44" s="188"/>
      <c r="DCI44" s="188"/>
      <c r="DCJ44" s="188"/>
      <c r="DCK44" s="188"/>
      <c r="DCL44" s="188"/>
      <c r="DCM44" s="188"/>
      <c r="DCN44" s="188"/>
      <c r="DCO44" s="188"/>
      <c r="DCP44" s="188"/>
      <c r="DCQ44" s="188"/>
      <c r="DCR44" s="188"/>
      <c r="DCS44" s="188"/>
      <c r="DCT44" s="188"/>
      <c r="DCU44" s="188"/>
      <c r="DCV44" s="188"/>
      <c r="DCW44" s="188"/>
      <c r="DCX44" s="188"/>
      <c r="DCY44" s="188"/>
      <c r="DCZ44" s="188"/>
      <c r="DDA44" s="188"/>
      <c r="DDB44" s="188"/>
      <c r="DDC44" s="188"/>
      <c r="DDD44" s="188"/>
      <c r="DDE44" s="188"/>
      <c r="DDF44" s="188"/>
      <c r="DDG44" s="188"/>
      <c r="DDH44" s="188"/>
      <c r="DDI44" s="188"/>
      <c r="DDJ44" s="188"/>
      <c r="DDK44" s="188"/>
      <c r="DDL44" s="188"/>
      <c r="DDM44" s="188"/>
      <c r="DDN44" s="188"/>
      <c r="DDO44" s="188"/>
      <c r="DDP44" s="188"/>
      <c r="DDQ44" s="188"/>
      <c r="DDR44" s="188"/>
      <c r="DDS44" s="188"/>
      <c r="DDT44" s="188"/>
      <c r="DDU44" s="188"/>
      <c r="DDV44" s="188"/>
      <c r="DDW44" s="188"/>
      <c r="DDX44" s="188"/>
      <c r="DDY44" s="188"/>
      <c r="DDZ44" s="188"/>
      <c r="DEA44" s="188"/>
      <c r="DEB44" s="188"/>
      <c r="DEC44" s="188"/>
      <c r="DED44" s="188"/>
      <c r="DEE44" s="188"/>
      <c r="DEF44" s="188"/>
      <c r="DEG44" s="188"/>
      <c r="DEH44" s="188"/>
      <c r="DEI44" s="188"/>
      <c r="DEJ44" s="188"/>
      <c r="DEK44" s="188"/>
      <c r="DEL44" s="188"/>
      <c r="DEM44" s="188"/>
      <c r="DEN44" s="188"/>
      <c r="DEO44" s="188"/>
      <c r="DEP44" s="188"/>
      <c r="DEQ44" s="188"/>
      <c r="DER44" s="188"/>
      <c r="DES44" s="188"/>
      <c r="DET44" s="188"/>
      <c r="DEU44" s="188"/>
      <c r="DEV44" s="188"/>
      <c r="DEW44" s="188"/>
      <c r="DEX44" s="188"/>
      <c r="DEY44" s="188"/>
      <c r="DEZ44" s="188"/>
      <c r="DFA44" s="188"/>
      <c r="DFB44" s="188"/>
      <c r="DFC44" s="188"/>
      <c r="DFD44" s="188"/>
      <c r="DFE44" s="188"/>
      <c r="DFF44" s="188"/>
      <c r="DFG44" s="188"/>
      <c r="DFH44" s="188"/>
      <c r="DFI44" s="188"/>
      <c r="DFJ44" s="188"/>
      <c r="DFK44" s="188"/>
      <c r="DFL44" s="188"/>
      <c r="DFM44" s="188"/>
      <c r="DFN44" s="188"/>
      <c r="DFO44" s="188"/>
      <c r="DFP44" s="188"/>
      <c r="DFQ44" s="188"/>
      <c r="DFR44" s="188"/>
      <c r="DFS44" s="188"/>
      <c r="DFT44" s="188"/>
      <c r="DFU44" s="188"/>
      <c r="DFV44" s="188"/>
      <c r="DFW44" s="188"/>
      <c r="DFX44" s="188"/>
      <c r="DFY44" s="188"/>
      <c r="DFZ44" s="188"/>
      <c r="DGA44" s="188"/>
      <c r="DGB44" s="188"/>
      <c r="DGC44" s="188"/>
      <c r="DGD44" s="188"/>
      <c r="DGE44" s="188"/>
      <c r="DGF44" s="188"/>
      <c r="DGG44" s="188"/>
      <c r="DGH44" s="188"/>
      <c r="DGI44" s="188"/>
      <c r="DGJ44" s="188"/>
      <c r="DGK44" s="188"/>
      <c r="DGL44" s="188"/>
      <c r="DGM44" s="188"/>
      <c r="DGN44" s="188"/>
      <c r="DGO44" s="188"/>
      <c r="DGP44" s="188"/>
      <c r="DGQ44" s="188"/>
      <c r="DGR44" s="188"/>
      <c r="DGS44" s="188"/>
      <c r="DGT44" s="188"/>
      <c r="DGU44" s="188"/>
      <c r="DGV44" s="188"/>
      <c r="DGW44" s="188"/>
      <c r="DGX44" s="188"/>
      <c r="DGY44" s="188"/>
      <c r="DGZ44" s="188"/>
      <c r="DHA44" s="188"/>
      <c r="DHB44" s="188"/>
      <c r="DHC44" s="188"/>
      <c r="DHD44" s="188"/>
      <c r="DHE44" s="188"/>
      <c r="DHF44" s="188"/>
      <c r="DHG44" s="188"/>
      <c r="DHH44" s="188"/>
      <c r="DHI44" s="188"/>
      <c r="DHJ44" s="188"/>
      <c r="DHK44" s="188"/>
      <c r="DHL44" s="188"/>
      <c r="DHM44" s="188"/>
      <c r="DHN44" s="188"/>
      <c r="DHO44" s="188"/>
      <c r="DHP44" s="188"/>
      <c r="DHQ44" s="188"/>
      <c r="DHR44" s="188"/>
      <c r="DHS44" s="188"/>
      <c r="DHT44" s="188"/>
      <c r="DHU44" s="188"/>
      <c r="DHV44" s="188"/>
      <c r="DHW44" s="188"/>
      <c r="DHX44" s="188"/>
      <c r="DHY44" s="188"/>
      <c r="DHZ44" s="188"/>
      <c r="DIA44" s="188"/>
      <c r="DIB44" s="188"/>
      <c r="DIC44" s="188"/>
      <c r="DID44" s="188"/>
      <c r="DIE44" s="188"/>
      <c r="DIF44" s="188"/>
      <c r="DIG44" s="188"/>
      <c r="DIH44" s="188"/>
      <c r="DII44" s="188"/>
      <c r="DIJ44" s="188"/>
      <c r="DIK44" s="188"/>
      <c r="DIL44" s="188"/>
      <c r="DIM44" s="188"/>
      <c r="DIN44" s="188"/>
      <c r="DIO44" s="188"/>
      <c r="DIP44" s="188"/>
      <c r="DIQ44" s="188"/>
      <c r="DIR44" s="188"/>
      <c r="DIS44" s="188"/>
      <c r="DIT44" s="188"/>
      <c r="DIU44" s="188"/>
      <c r="DIV44" s="188"/>
      <c r="DIW44" s="188"/>
      <c r="DIX44" s="188"/>
      <c r="DIY44" s="188"/>
      <c r="DIZ44" s="188"/>
      <c r="DJA44" s="188"/>
      <c r="DJB44" s="188"/>
      <c r="DJC44" s="188"/>
      <c r="DJD44" s="188"/>
      <c r="DJE44" s="188"/>
      <c r="DJF44" s="188"/>
      <c r="DJG44" s="188"/>
      <c r="DJH44" s="188"/>
      <c r="DJI44" s="188"/>
      <c r="DJJ44" s="188"/>
      <c r="DJK44" s="188"/>
      <c r="DJL44" s="188"/>
      <c r="DJM44" s="188"/>
      <c r="DJN44" s="188"/>
      <c r="DJO44" s="188"/>
      <c r="DJP44" s="188"/>
      <c r="DJQ44" s="188"/>
      <c r="DJR44" s="188"/>
      <c r="DJS44" s="188"/>
      <c r="DJT44" s="188"/>
      <c r="DJU44" s="188"/>
      <c r="DJV44" s="188"/>
      <c r="DJW44" s="188"/>
      <c r="DJX44" s="188"/>
      <c r="DJY44" s="188"/>
      <c r="DJZ44" s="188"/>
      <c r="DKA44" s="188"/>
      <c r="DKB44" s="188"/>
      <c r="DKC44" s="188"/>
      <c r="DKD44" s="188"/>
      <c r="DKE44" s="188"/>
      <c r="DKF44" s="188"/>
      <c r="DKG44" s="188"/>
      <c r="DKH44" s="188"/>
      <c r="DKI44" s="188"/>
      <c r="DKJ44" s="188"/>
      <c r="DKK44" s="188"/>
      <c r="DKL44" s="188"/>
      <c r="DKM44" s="188"/>
      <c r="DKN44" s="188"/>
      <c r="DKO44" s="188"/>
      <c r="DKP44" s="188"/>
      <c r="DKQ44" s="188"/>
      <c r="DKR44" s="188"/>
      <c r="DKS44" s="188"/>
      <c r="DKT44" s="188"/>
      <c r="DKU44" s="188"/>
      <c r="DKV44" s="188"/>
      <c r="DKW44" s="188"/>
      <c r="DKX44" s="188"/>
      <c r="DKY44" s="188"/>
      <c r="DKZ44" s="188"/>
      <c r="DLA44" s="188"/>
      <c r="DLB44" s="188"/>
      <c r="DLC44" s="188"/>
      <c r="DLD44" s="188"/>
      <c r="DLE44" s="188"/>
      <c r="DLF44" s="188"/>
      <c r="DLG44" s="188"/>
      <c r="DLH44" s="188"/>
      <c r="DLI44" s="188"/>
      <c r="DLJ44" s="188"/>
      <c r="DLK44" s="188"/>
      <c r="DLL44" s="188"/>
      <c r="DLM44" s="188"/>
      <c r="DLN44" s="188"/>
      <c r="DLO44" s="188"/>
      <c r="DLP44" s="188"/>
      <c r="DLQ44" s="188"/>
      <c r="DLR44" s="188"/>
      <c r="DLS44" s="188"/>
      <c r="DLT44" s="188"/>
      <c r="DLU44" s="188"/>
      <c r="DLV44" s="188"/>
      <c r="DLW44" s="188"/>
      <c r="DLX44" s="188"/>
      <c r="DLY44" s="188"/>
      <c r="DLZ44" s="188"/>
      <c r="DMA44" s="188"/>
      <c r="DMB44" s="188"/>
      <c r="DMC44" s="188"/>
      <c r="DMD44" s="188"/>
      <c r="DME44" s="188"/>
      <c r="DMF44" s="188"/>
      <c r="DMG44" s="188"/>
      <c r="DMH44" s="188"/>
      <c r="DMI44" s="188"/>
      <c r="DMJ44" s="188"/>
      <c r="DMK44" s="188"/>
      <c r="DML44" s="188"/>
      <c r="DMM44" s="188"/>
      <c r="DMN44" s="188"/>
      <c r="DMO44" s="188"/>
      <c r="DMP44" s="188"/>
      <c r="DMQ44" s="188"/>
      <c r="DMR44" s="188"/>
      <c r="DMS44" s="188"/>
      <c r="DMT44" s="188"/>
      <c r="DMU44" s="188"/>
      <c r="DMV44" s="188"/>
      <c r="DMW44" s="188"/>
      <c r="DMX44" s="188"/>
      <c r="DMY44" s="188"/>
      <c r="DMZ44" s="188"/>
      <c r="DNA44" s="188"/>
      <c r="DNB44" s="188"/>
      <c r="DNC44" s="188"/>
      <c r="DND44" s="188"/>
      <c r="DNE44" s="188"/>
      <c r="DNF44" s="188"/>
      <c r="DNG44" s="188"/>
      <c r="DNH44" s="188"/>
      <c r="DNI44" s="188"/>
      <c r="DNJ44" s="188"/>
      <c r="DNK44" s="188"/>
      <c r="DNL44" s="188"/>
      <c r="DNM44" s="188"/>
      <c r="DNN44" s="188"/>
      <c r="DNO44" s="188"/>
      <c r="DNP44" s="188"/>
      <c r="DNQ44" s="188"/>
      <c r="DNR44" s="188"/>
      <c r="DNS44" s="188"/>
      <c r="DNT44" s="188"/>
      <c r="DNU44" s="188"/>
      <c r="DNV44" s="188"/>
      <c r="DNW44" s="188"/>
      <c r="DNX44" s="188"/>
      <c r="DNY44" s="188"/>
      <c r="DNZ44" s="188"/>
      <c r="DOA44" s="188"/>
      <c r="DOB44" s="188"/>
      <c r="DOC44" s="188"/>
      <c r="DOD44" s="188"/>
      <c r="DOE44" s="188"/>
      <c r="DOF44" s="188"/>
      <c r="DOG44" s="188"/>
      <c r="DOH44" s="188"/>
      <c r="DOI44" s="188"/>
      <c r="DOJ44" s="188"/>
      <c r="DOK44" s="188"/>
      <c r="DOL44" s="188"/>
      <c r="DOM44" s="188"/>
      <c r="DON44" s="188"/>
      <c r="DOO44" s="188"/>
      <c r="DOP44" s="188"/>
      <c r="DOQ44" s="188"/>
      <c r="DOR44" s="188"/>
      <c r="DOS44" s="188"/>
      <c r="DOT44" s="188"/>
      <c r="DOU44" s="188"/>
      <c r="DOV44" s="188"/>
      <c r="DOW44" s="188"/>
      <c r="DOX44" s="188"/>
      <c r="DOY44" s="188"/>
      <c r="DOZ44" s="188"/>
      <c r="DPA44" s="188"/>
      <c r="DPB44" s="188"/>
      <c r="DPC44" s="188"/>
      <c r="DPD44" s="188"/>
      <c r="DPE44" s="188"/>
      <c r="DPF44" s="188"/>
      <c r="DPG44" s="188"/>
      <c r="DPH44" s="188"/>
      <c r="DPI44" s="188"/>
      <c r="DPJ44" s="188"/>
      <c r="DPK44" s="188"/>
      <c r="DPL44" s="188"/>
      <c r="DPM44" s="188"/>
      <c r="DPN44" s="188"/>
      <c r="DPO44" s="188"/>
      <c r="DPP44" s="188"/>
      <c r="DPQ44" s="188"/>
      <c r="DPR44" s="188"/>
      <c r="DPS44" s="188"/>
      <c r="DPT44" s="188"/>
      <c r="DPU44" s="188"/>
      <c r="DPV44" s="188"/>
      <c r="DPW44" s="188"/>
      <c r="DPX44" s="188"/>
      <c r="DPY44" s="188"/>
      <c r="DPZ44" s="188"/>
      <c r="DQA44" s="188"/>
      <c r="DQB44" s="188"/>
      <c r="DQC44" s="188"/>
      <c r="DQD44" s="188"/>
      <c r="DQE44" s="188"/>
      <c r="DQF44" s="188"/>
      <c r="DQG44" s="188"/>
      <c r="DQH44" s="188"/>
      <c r="DQI44" s="188"/>
      <c r="DQJ44" s="188"/>
      <c r="DQK44" s="188"/>
      <c r="DQL44" s="188"/>
      <c r="DQM44" s="188"/>
      <c r="DQN44" s="188"/>
      <c r="DQO44" s="188"/>
      <c r="DQP44" s="188"/>
      <c r="DQQ44" s="188"/>
      <c r="DQR44" s="188"/>
      <c r="DQS44" s="188"/>
      <c r="DQT44" s="188"/>
      <c r="DQU44" s="188"/>
      <c r="DQV44" s="188"/>
      <c r="DQW44" s="188"/>
      <c r="DQX44" s="188"/>
      <c r="DQY44" s="188"/>
      <c r="DQZ44" s="188"/>
      <c r="DRA44" s="188"/>
      <c r="DRB44" s="188"/>
      <c r="DRC44" s="188"/>
      <c r="DRD44" s="188"/>
      <c r="DRE44" s="188"/>
      <c r="DRF44" s="188"/>
      <c r="DRG44" s="188"/>
      <c r="DRH44" s="188"/>
      <c r="DRI44" s="188"/>
      <c r="DRJ44" s="188"/>
      <c r="DRK44" s="188"/>
      <c r="DRL44" s="188"/>
      <c r="DRM44" s="188"/>
      <c r="DRN44" s="188"/>
      <c r="DRO44" s="188"/>
      <c r="DRP44" s="188"/>
      <c r="DRQ44" s="188"/>
      <c r="DRR44" s="188"/>
      <c r="DRS44" s="188"/>
      <c r="DRT44" s="188"/>
      <c r="DRU44" s="188"/>
      <c r="DRV44" s="188"/>
      <c r="DRW44" s="188"/>
      <c r="DRX44" s="188"/>
      <c r="DRY44" s="188"/>
      <c r="DRZ44" s="188"/>
      <c r="DSA44" s="188"/>
      <c r="DSB44" s="188"/>
      <c r="DSC44" s="188"/>
      <c r="DSD44" s="188"/>
      <c r="DSE44" s="188"/>
      <c r="DSF44" s="188"/>
      <c r="DSG44" s="188"/>
      <c r="DSH44" s="188"/>
      <c r="DSI44" s="188"/>
      <c r="DSJ44" s="188"/>
      <c r="DSK44" s="188"/>
      <c r="DSL44" s="188"/>
      <c r="DSM44" s="188"/>
      <c r="DSN44" s="188"/>
      <c r="DSO44" s="188"/>
      <c r="DSP44" s="188"/>
      <c r="DSQ44" s="188"/>
      <c r="DSR44" s="188"/>
      <c r="DSS44" s="188"/>
      <c r="DST44" s="188"/>
      <c r="DSU44" s="188"/>
      <c r="DSV44" s="188"/>
      <c r="DSW44" s="188"/>
      <c r="DSX44" s="188"/>
      <c r="DSY44" s="188"/>
      <c r="DSZ44" s="188"/>
      <c r="DTA44" s="188"/>
      <c r="DTB44" s="188"/>
      <c r="DTC44" s="188"/>
      <c r="DTD44" s="188"/>
      <c r="DTE44" s="188"/>
      <c r="DTF44" s="188"/>
      <c r="DTG44" s="188"/>
      <c r="DTH44" s="188"/>
      <c r="DTI44" s="188"/>
      <c r="DTJ44" s="188"/>
      <c r="DTK44" s="188"/>
      <c r="DTL44" s="188"/>
      <c r="DTM44" s="188"/>
      <c r="DTN44" s="188"/>
      <c r="DTO44" s="188"/>
      <c r="DTP44" s="188"/>
      <c r="DTQ44" s="188"/>
      <c r="DTR44" s="188"/>
      <c r="DTS44" s="188"/>
      <c r="DTT44" s="188"/>
      <c r="DTU44" s="188"/>
      <c r="DTV44" s="188"/>
      <c r="DTW44" s="188"/>
      <c r="DTX44" s="188"/>
      <c r="DTY44" s="188"/>
      <c r="DTZ44" s="188"/>
      <c r="DUA44" s="188"/>
      <c r="DUB44" s="188"/>
      <c r="DUC44" s="188"/>
      <c r="DUD44" s="188"/>
      <c r="DUE44" s="188"/>
      <c r="DUF44" s="188"/>
      <c r="DUG44" s="188"/>
      <c r="DUH44" s="188"/>
      <c r="DUI44" s="188"/>
      <c r="DUJ44" s="188"/>
      <c r="DUK44" s="188"/>
      <c r="DUL44" s="188"/>
      <c r="DUM44" s="188"/>
      <c r="DUN44" s="188"/>
      <c r="DUO44" s="188"/>
      <c r="DUP44" s="188"/>
      <c r="DUQ44" s="188"/>
      <c r="DUR44" s="188"/>
      <c r="DUS44" s="188"/>
      <c r="DUT44" s="188"/>
      <c r="DUU44" s="188"/>
      <c r="DUV44" s="188"/>
      <c r="DUW44" s="188"/>
      <c r="DUX44" s="188"/>
      <c r="DUY44" s="188"/>
      <c r="DUZ44" s="188"/>
      <c r="DVA44" s="188"/>
      <c r="DVB44" s="188"/>
      <c r="DVC44" s="188"/>
      <c r="DVD44" s="188"/>
      <c r="DVE44" s="188"/>
      <c r="DVF44" s="188"/>
      <c r="DVG44" s="188"/>
      <c r="DVH44" s="188"/>
      <c r="DVI44" s="188"/>
      <c r="DVJ44" s="188"/>
      <c r="DVK44" s="188"/>
      <c r="DVL44" s="188"/>
      <c r="DVM44" s="188"/>
      <c r="DVN44" s="188"/>
      <c r="DVO44" s="188"/>
      <c r="DVP44" s="188"/>
      <c r="DVQ44" s="188"/>
      <c r="DVR44" s="188"/>
      <c r="DVS44" s="188"/>
      <c r="DVT44" s="188"/>
      <c r="DVU44" s="188"/>
      <c r="DVV44" s="188"/>
      <c r="DVW44" s="188"/>
      <c r="DVX44" s="188"/>
      <c r="DVY44" s="188"/>
      <c r="DVZ44" s="188"/>
      <c r="DWA44" s="188"/>
      <c r="DWB44" s="188"/>
      <c r="DWC44" s="188"/>
      <c r="DWD44" s="188"/>
      <c r="DWE44" s="188"/>
      <c r="DWF44" s="188"/>
      <c r="DWG44" s="188"/>
      <c r="DWH44" s="188"/>
      <c r="DWI44" s="188"/>
      <c r="DWJ44" s="188"/>
      <c r="DWK44" s="188"/>
      <c r="DWL44" s="188"/>
      <c r="DWM44" s="188"/>
      <c r="DWN44" s="188"/>
      <c r="DWO44" s="188"/>
      <c r="DWP44" s="188"/>
      <c r="DWQ44" s="188"/>
      <c r="DWR44" s="188"/>
      <c r="DWS44" s="188"/>
      <c r="DWT44" s="188"/>
      <c r="DWU44" s="188"/>
      <c r="DWV44" s="188"/>
      <c r="DWW44" s="188"/>
      <c r="DWX44" s="188"/>
      <c r="DWY44" s="188"/>
      <c r="DWZ44" s="188"/>
      <c r="DXA44" s="188"/>
      <c r="DXB44" s="188"/>
      <c r="DXC44" s="188"/>
      <c r="DXD44" s="188"/>
      <c r="DXE44" s="188"/>
      <c r="DXF44" s="188"/>
      <c r="DXG44" s="188"/>
      <c r="DXH44" s="188"/>
      <c r="DXI44" s="188"/>
      <c r="DXJ44" s="188"/>
      <c r="DXK44" s="188"/>
      <c r="DXL44" s="188"/>
      <c r="DXM44" s="188"/>
      <c r="DXN44" s="188"/>
      <c r="DXO44" s="188"/>
      <c r="DXP44" s="188"/>
      <c r="DXQ44" s="188"/>
      <c r="DXR44" s="188"/>
      <c r="DXS44" s="188"/>
      <c r="DXT44" s="188"/>
      <c r="DXU44" s="188"/>
      <c r="DXV44" s="188"/>
      <c r="DXW44" s="188"/>
      <c r="DXX44" s="188"/>
      <c r="DXY44" s="188"/>
      <c r="DXZ44" s="188"/>
      <c r="DYA44" s="188"/>
      <c r="DYB44" s="188"/>
      <c r="DYC44" s="188"/>
      <c r="DYD44" s="188"/>
      <c r="DYE44" s="188"/>
      <c r="DYF44" s="188"/>
      <c r="DYG44" s="188"/>
      <c r="DYH44" s="188"/>
      <c r="DYI44" s="188"/>
      <c r="DYJ44" s="188"/>
      <c r="DYK44" s="188"/>
      <c r="DYL44" s="188"/>
      <c r="DYM44" s="188"/>
      <c r="DYN44" s="188"/>
      <c r="DYO44" s="188"/>
      <c r="DYP44" s="188"/>
      <c r="DYQ44" s="188"/>
      <c r="DYR44" s="188"/>
      <c r="DYS44" s="188"/>
      <c r="DYT44" s="188"/>
      <c r="DYU44" s="188"/>
      <c r="DYV44" s="188"/>
      <c r="DYW44" s="188"/>
      <c r="DYX44" s="188"/>
      <c r="DYY44" s="188"/>
      <c r="DYZ44" s="188"/>
      <c r="DZA44" s="188"/>
      <c r="DZB44" s="188"/>
      <c r="DZC44" s="188"/>
      <c r="DZD44" s="188"/>
      <c r="DZE44" s="188"/>
      <c r="DZF44" s="188"/>
      <c r="DZG44" s="188"/>
      <c r="DZH44" s="188"/>
      <c r="DZI44" s="188"/>
      <c r="DZJ44" s="188"/>
      <c r="DZK44" s="188"/>
      <c r="DZL44" s="188"/>
      <c r="DZM44" s="188"/>
      <c r="DZN44" s="188"/>
      <c r="DZO44" s="188"/>
      <c r="DZP44" s="188"/>
      <c r="DZQ44" s="188"/>
      <c r="DZR44" s="188"/>
      <c r="DZS44" s="188"/>
      <c r="DZT44" s="188"/>
      <c r="DZU44" s="188"/>
      <c r="DZV44" s="188"/>
      <c r="DZW44" s="188"/>
      <c r="DZX44" s="188"/>
      <c r="DZY44" s="188"/>
      <c r="DZZ44" s="188"/>
      <c r="EAA44" s="188"/>
      <c r="EAB44" s="188"/>
      <c r="EAC44" s="188"/>
      <c r="EAD44" s="188"/>
      <c r="EAE44" s="188"/>
      <c r="EAF44" s="188"/>
      <c r="EAG44" s="188"/>
      <c r="EAH44" s="188"/>
      <c r="EAI44" s="188"/>
      <c r="EAJ44" s="188"/>
      <c r="EAK44" s="188"/>
      <c r="EAL44" s="188"/>
      <c r="EAM44" s="188"/>
      <c r="EAN44" s="188"/>
      <c r="EAO44" s="188"/>
      <c r="EAP44" s="188"/>
      <c r="EAQ44" s="188"/>
      <c r="EAR44" s="188"/>
      <c r="EAS44" s="188"/>
      <c r="EAT44" s="188"/>
      <c r="EAU44" s="188"/>
      <c r="EAV44" s="188"/>
      <c r="EAW44" s="188"/>
      <c r="EAX44" s="188"/>
      <c r="EAY44" s="188"/>
      <c r="EAZ44" s="188"/>
      <c r="EBA44" s="188"/>
      <c r="EBB44" s="188"/>
      <c r="EBC44" s="188"/>
      <c r="EBD44" s="188"/>
      <c r="EBE44" s="188"/>
      <c r="EBF44" s="188"/>
      <c r="EBG44" s="188"/>
      <c r="EBH44" s="188"/>
      <c r="EBI44" s="188"/>
      <c r="EBJ44" s="188"/>
      <c r="EBK44" s="188"/>
      <c r="EBL44" s="188"/>
      <c r="EBM44" s="188"/>
      <c r="EBN44" s="188"/>
      <c r="EBO44" s="188"/>
      <c r="EBP44" s="188"/>
      <c r="EBQ44" s="188"/>
      <c r="EBR44" s="188"/>
      <c r="EBS44" s="188"/>
      <c r="EBT44" s="188"/>
      <c r="EBU44" s="188"/>
      <c r="EBV44" s="188"/>
      <c r="EBW44" s="188"/>
      <c r="EBX44" s="188"/>
      <c r="EBY44" s="188"/>
      <c r="EBZ44" s="188"/>
      <c r="ECA44" s="188"/>
      <c r="ECB44" s="188"/>
      <c r="ECC44" s="188"/>
      <c r="ECD44" s="188"/>
      <c r="ECE44" s="188"/>
      <c r="ECF44" s="188"/>
      <c r="ECG44" s="188"/>
      <c r="ECH44" s="188"/>
      <c r="ECI44" s="188"/>
      <c r="ECJ44" s="188"/>
      <c r="ECK44" s="188"/>
      <c r="ECL44" s="188"/>
      <c r="ECM44" s="188"/>
      <c r="ECN44" s="188"/>
      <c r="ECO44" s="188"/>
      <c r="ECP44" s="188"/>
      <c r="ECQ44" s="188"/>
      <c r="ECR44" s="188"/>
      <c r="ECS44" s="188"/>
      <c r="ECT44" s="188"/>
      <c r="ECU44" s="188"/>
      <c r="ECV44" s="188"/>
      <c r="ECW44" s="188"/>
      <c r="ECX44" s="188"/>
      <c r="ECY44" s="188"/>
      <c r="ECZ44" s="188"/>
      <c r="EDA44" s="188"/>
      <c r="EDB44" s="188"/>
      <c r="EDC44" s="188"/>
      <c r="EDD44" s="188"/>
      <c r="EDE44" s="188"/>
      <c r="EDF44" s="188"/>
      <c r="EDG44" s="188"/>
      <c r="EDH44" s="188"/>
      <c r="EDI44" s="188"/>
      <c r="EDJ44" s="188"/>
      <c r="EDK44" s="188"/>
      <c r="EDL44" s="188"/>
      <c r="EDM44" s="188"/>
      <c r="EDN44" s="188"/>
      <c r="EDO44" s="188"/>
      <c r="EDP44" s="188"/>
      <c r="EDQ44" s="188"/>
      <c r="EDR44" s="188"/>
      <c r="EDS44" s="188"/>
      <c r="EDT44" s="188"/>
      <c r="EDU44" s="188"/>
      <c r="EDV44" s="188"/>
      <c r="EDW44" s="188"/>
      <c r="EDX44" s="188"/>
      <c r="EDY44" s="188"/>
      <c r="EDZ44" s="188"/>
      <c r="EEA44" s="188"/>
      <c r="EEB44" s="188"/>
      <c r="EEC44" s="188"/>
      <c r="EED44" s="188"/>
      <c r="EEE44" s="188"/>
      <c r="EEF44" s="188"/>
      <c r="EEG44" s="188"/>
      <c r="EEH44" s="188"/>
      <c r="EEI44" s="188"/>
      <c r="EEJ44" s="188"/>
      <c r="EEK44" s="188"/>
      <c r="EEL44" s="188"/>
      <c r="EEM44" s="188"/>
      <c r="EEN44" s="188"/>
      <c r="EEO44" s="188"/>
      <c r="EEP44" s="188"/>
      <c r="EEQ44" s="188"/>
      <c r="EER44" s="188"/>
      <c r="EES44" s="188"/>
      <c r="EET44" s="188"/>
      <c r="EEU44" s="188"/>
      <c r="EEV44" s="188"/>
      <c r="EEW44" s="188"/>
      <c r="EEX44" s="188"/>
      <c r="EEY44" s="188"/>
      <c r="EEZ44" s="188"/>
      <c r="EFA44" s="188"/>
      <c r="EFB44" s="188"/>
      <c r="EFC44" s="188"/>
      <c r="EFD44" s="188"/>
      <c r="EFE44" s="188"/>
      <c r="EFF44" s="188"/>
      <c r="EFG44" s="188"/>
      <c r="EFH44" s="188"/>
      <c r="EFI44" s="188"/>
      <c r="EFJ44" s="188"/>
      <c r="EFK44" s="188"/>
      <c r="EFL44" s="188"/>
      <c r="EFM44" s="188"/>
      <c r="EFN44" s="188"/>
      <c r="EFO44" s="188"/>
      <c r="EFP44" s="188"/>
      <c r="EFQ44" s="188"/>
      <c r="EFR44" s="188"/>
      <c r="EFS44" s="188"/>
      <c r="EFT44" s="188"/>
      <c r="EFU44" s="188"/>
      <c r="EFV44" s="188"/>
      <c r="EFW44" s="188"/>
      <c r="EFX44" s="188"/>
      <c r="EFY44" s="188"/>
      <c r="EFZ44" s="188"/>
      <c r="EGA44" s="188"/>
      <c r="EGB44" s="188"/>
      <c r="EGC44" s="188"/>
      <c r="EGD44" s="188"/>
      <c r="EGE44" s="188"/>
      <c r="EGF44" s="188"/>
      <c r="EGG44" s="188"/>
      <c r="EGH44" s="188"/>
      <c r="EGI44" s="188"/>
      <c r="EGJ44" s="188"/>
      <c r="EGK44" s="188"/>
      <c r="EGL44" s="188"/>
      <c r="EGM44" s="188"/>
      <c r="EGN44" s="188"/>
      <c r="EGO44" s="188"/>
      <c r="EGP44" s="188"/>
      <c r="EGQ44" s="188"/>
      <c r="EGR44" s="188"/>
      <c r="EGS44" s="188"/>
      <c r="EGT44" s="188"/>
      <c r="EGU44" s="188"/>
      <c r="EGV44" s="188"/>
      <c r="EGW44" s="188"/>
      <c r="EGX44" s="188"/>
      <c r="EGY44" s="188"/>
      <c r="EGZ44" s="188"/>
      <c r="EHA44" s="188"/>
      <c r="EHB44" s="188"/>
      <c r="EHC44" s="188"/>
      <c r="EHD44" s="188"/>
      <c r="EHE44" s="188"/>
      <c r="EHF44" s="188"/>
      <c r="EHG44" s="188"/>
      <c r="EHH44" s="188"/>
      <c r="EHI44" s="188"/>
      <c r="EHJ44" s="188"/>
      <c r="EHK44" s="188"/>
      <c r="EHL44" s="188"/>
      <c r="EHM44" s="188"/>
      <c r="EHN44" s="188"/>
      <c r="EHO44" s="188"/>
      <c r="EHP44" s="188"/>
      <c r="EHQ44" s="188"/>
      <c r="EHR44" s="188"/>
      <c r="EHS44" s="188"/>
      <c r="EHT44" s="188"/>
      <c r="EHU44" s="188"/>
      <c r="EHV44" s="188"/>
      <c r="EHW44" s="188"/>
      <c r="EHX44" s="188"/>
      <c r="EHY44" s="188"/>
      <c r="EHZ44" s="188"/>
      <c r="EIA44" s="188"/>
      <c r="EIB44" s="188"/>
      <c r="EIC44" s="188"/>
      <c r="EID44" s="188"/>
      <c r="EIE44" s="188"/>
      <c r="EIF44" s="188"/>
      <c r="EIG44" s="188"/>
      <c r="EIH44" s="188"/>
      <c r="EII44" s="188"/>
      <c r="EIJ44" s="188"/>
      <c r="EIK44" s="188"/>
      <c r="EIL44" s="188"/>
      <c r="EIM44" s="188"/>
      <c r="EIN44" s="188"/>
      <c r="EIO44" s="188"/>
      <c r="EIP44" s="188"/>
      <c r="EIQ44" s="188"/>
      <c r="EIR44" s="188"/>
      <c r="EIS44" s="188"/>
      <c r="EIT44" s="188"/>
      <c r="EIU44" s="188"/>
      <c r="EIV44" s="188"/>
      <c r="EIW44" s="188"/>
      <c r="EIX44" s="188"/>
      <c r="EIY44" s="188"/>
      <c r="EIZ44" s="188"/>
      <c r="EJA44" s="188"/>
      <c r="EJB44" s="188"/>
      <c r="EJC44" s="188"/>
      <c r="EJD44" s="188"/>
      <c r="EJE44" s="188"/>
      <c r="EJF44" s="188"/>
      <c r="EJG44" s="188"/>
      <c r="EJH44" s="188"/>
      <c r="EJI44" s="188"/>
      <c r="EJJ44" s="188"/>
      <c r="EJK44" s="188"/>
      <c r="EJL44" s="188"/>
      <c r="EJM44" s="188"/>
      <c r="EJN44" s="188"/>
      <c r="EJO44" s="188"/>
      <c r="EJP44" s="188"/>
      <c r="EJQ44" s="188"/>
      <c r="EJR44" s="188"/>
      <c r="EJS44" s="188"/>
      <c r="EJT44" s="188"/>
      <c r="EJU44" s="188"/>
      <c r="EJV44" s="188"/>
      <c r="EJW44" s="188"/>
      <c r="EJX44" s="188"/>
      <c r="EJY44" s="188"/>
      <c r="EJZ44" s="188"/>
      <c r="EKA44" s="188"/>
      <c r="EKB44" s="188"/>
      <c r="EKC44" s="188"/>
      <c r="EKD44" s="188"/>
      <c r="EKE44" s="188"/>
      <c r="EKF44" s="188"/>
      <c r="EKG44" s="188"/>
      <c r="EKH44" s="188"/>
      <c r="EKI44" s="188"/>
      <c r="EKJ44" s="188"/>
      <c r="EKK44" s="188"/>
      <c r="EKL44" s="188"/>
      <c r="EKM44" s="188"/>
      <c r="EKN44" s="188"/>
      <c r="EKO44" s="188"/>
      <c r="EKP44" s="188"/>
      <c r="EKQ44" s="188"/>
      <c r="EKR44" s="188"/>
      <c r="EKS44" s="188"/>
      <c r="EKT44" s="188"/>
      <c r="EKU44" s="188"/>
      <c r="EKV44" s="188"/>
      <c r="EKW44" s="188"/>
      <c r="EKX44" s="188"/>
      <c r="EKY44" s="188"/>
      <c r="EKZ44" s="188"/>
      <c r="ELA44" s="188"/>
      <c r="ELB44" s="188"/>
      <c r="ELC44" s="188"/>
      <c r="ELD44" s="188"/>
      <c r="ELE44" s="188"/>
      <c r="ELF44" s="188"/>
      <c r="ELG44" s="188"/>
      <c r="ELH44" s="188"/>
      <c r="ELI44" s="188"/>
      <c r="ELJ44" s="188"/>
      <c r="ELK44" s="188"/>
      <c r="ELL44" s="188"/>
      <c r="ELM44" s="188"/>
      <c r="ELN44" s="188"/>
      <c r="ELO44" s="188"/>
      <c r="ELP44" s="188"/>
      <c r="ELQ44" s="188"/>
      <c r="ELR44" s="188"/>
      <c r="ELS44" s="188"/>
      <c r="ELT44" s="188"/>
      <c r="ELU44" s="188"/>
      <c r="ELV44" s="188"/>
      <c r="ELW44" s="188"/>
      <c r="ELX44" s="188"/>
      <c r="ELY44" s="188"/>
      <c r="ELZ44" s="188"/>
      <c r="EMA44" s="188"/>
      <c r="EMB44" s="188"/>
      <c r="EMC44" s="188"/>
      <c r="EMD44" s="188"/>
      <c r="EME44" s="188"/>
      <c r="EMF44" s="188"/>
      <c r="EMG44" s="188"/>
      <c r="EMH44" s="188"/>
      <c r="EMI44" s="188"/>
      <c r="EMJ44" s="188"/>
      <c r="EMK44" s="188"/>
      <c r="EML44" s="188"/>
      <c r="EMM44" s="188"/>
      <c r="EMN44" s="188"/>
      <c r="EMO44" s="188"/>
      <c r="EMP44" s="188"/>
      <c r="EMQ44" s="188"/>
      <c r="EMR44" s="188"/>
      <c r="EMS44" s="188"/>
      <c r="EMT44" s="188"/>
      <c r="EMU44" s="188"/>
      <c r="EMV44" s="188"/>
      <c r="EMW44" s="188"/>
      <c r="EMX44" s="188"/>
      <c r="EMY44" s="188"/>
      <c r="EMZ44" s="188"/>
      <c r="ENA44" s="188"/>
      <c r="ENB44" s="188"/>
      <c r="ENC44" s="188"/>
      <c r="END44" s="188"/>
      <c r="ENE44" s="188"/>
      <c r="ENF44" s="188"/>
      <c r="ENG44" s="188"/>
      <c r="ENH44" s="188"/>
      <c r="ENI44" s="188"/>
      <c r="ENJ44" s="188"/>
      <c r="ENK44" s="188"/>
      <c r="ENL44" s="188"/>
      <c r="ENM44" s="188"/>
      <c r="ENN44" s="188"/>
      <c r="ENO44" s="188"/>
      <c r="ENP44" s="188"/>
      <c r="ENQ44" s="188"/>
      <c r="ENR44" s="188"/>
      <c r="ENS44" s="188"/>
      <c r="ENT44" s="188"/>
      <c r="ENU44" s="188"/>
      <c r="ENV44" s="188"/>
      <c r="ENW44" s="188"/>
      <c r="ENX44" s="188"/>
      <c r="ENY44" s="188"/>
      <c r="ENZ44" s="188"/>
      <c r="EOA44" s="188"/>
      <c r="EOB44" s="188"/>
      <c r="EOC44" s="188"/>
      <c r="EOD44" s="188"/>
      <c r="EOE44" s="188"/>
      <c r="EOF44" s="188"/>
      <c r="EOG44" s="188"/>
      <c r="EOH44" s="188"/>
      <c r="EOI44" s="188"/>
      <c r="EOJ44" s="188"/>
      <c r="EOK44" s="188"/>
      <c r="EOL44" s="188"/>
      <c r="EOM44" s="188"/>
      <c r="EON44" s="188"/>
      <c r="EOO44" s="188"/>
      <c r="EOP44" s="188"/>
      <c r="EOQ44" s="188"/>
      <c r="EOR44" s="188"/>
      <c r="EOS44" s="188"/>
      <c r="EOT44" s="188"/>
      <c r="EOU44" s="188"/>
      <c r="EOV44" s="188"/>
      <c r="EOW44" s="188"/>
      <c r="EOX44" s="188"/>
      <c r="EOY44" s="188"/>
      <c r="EOZ44" s="188"/>
      <c r="EPA44" s="188"/>
      <c r="EPB44" s="188"/>
      <c r="EPC44" s="188"/>
      <c r="EPD44" s="188"/>
      <c r="EPE44" s="188"/>
      <c r="EPF44" s="188"/>
      <c r="EPG44" s="188"/>
      <c r="EPH44" s="188"/>
      <c r="EPI44" s="188"/>
      <c r="EPJ44" s="188"/>
      <c r="EPK44" s="188"/>
      <c r="EPL44" s="188"/>
      <c r="EPM44" s="188"/>
      <c r="EPN44" s="188"/>
      <c r="EPO44" s="188"/>
      <c r="EPP44" s="188"/>
      <c r="EPQ44" s="188"/>
      <c r="EPR44" s="188"/>
      <c r="EPS44" s="188"/>
      <c r="EPT44" s="188"/>
      <c r="EPU44" s="188"/>
      <c r="EPV44" s="188"/>
      <c r="EPW44" s="188"/>
      <c r="EPX44" s="188"/>
      <c r="EPY44" s="188"/>
      <c r="EPZ44" s="188"/>
      <c r="EQA44" s="188"/>
      <c r="EQB44" s="188"/>
      <c r="EQC44" s="188"/>
      <c r="EQD44" s="188"/>
      <c r="EQE44" s="188"/>
      <c r="EQF44" s="188"/>
      <c r="EQG44" s="188"/>
      <c r="EQH44" s="188"/>
      <c r="EQI44" s="188"/>
      <c r="EQJ44" s="188"/>
      <c r="EQK44" s="188"/>
      <c r="EQL44" s="188"/>
      <c r="EQM44" s="188"/>
      <c r="EQN44" s="188"/>
      <c r="EQO44" s="188"/>
      <c r="EQP44" s="188"/>
      <c r="EQQ44" s="188"/>
      <c r="EQR44" s="188"/>
      <c r="EQS44" s="188"/>
      <c r="EQT44" s="188"/>
      <c r="EQU44" s="188"/>
      <c r="EQV44" s="188"/>
      <c r="EQW44" s="188"/>
      <c r="EQX44" s="188"/>
      <c r="EQY44" s="188"/>
      <c r="EQZ44" s="188"/>
      <c r="ERA44" s="188"/>
      <c r="ERB44" s="188"/>
      <c r="ERC44" s="188"/>
      <c r="ERD44" s="188"/>
      <c r="ERE44" s="188"/>
      <c r="ERF44" s="188"/>
      <c r="ERG44" s="188"/>
      <c r="ERH44" s="188"/>
      <c r="ERI44" s="188"/>
      <c r="ERJ44" s="188"/>
      <c r="ERK44" s="188"/>
      <c r="ERL44" s="188"/>
      <c r="ERM44" s="188"/>
      <c r="ERN44" s="188"/>
      <c r="ERO44" s="188"/>
      <c r="ERP44" s="188"/>
      <c r="ERQ44" s="188"/>
      <c r="ERR44" s="188"/>
      <c r="ERS44" s="188"/>
      <c r="ERT44" s="188"/>
      <c r="ERU44" s="188"/>
      <c r="ERV44" s="188"/>
      <c r="ERW44" s="188"/>
      <c r="ERX44" s="188"/>
      <c r="ERY44" s="188"/>
      <c r="ERZ44" s="188"/>
      <c r="ESA44" s="188"/>
      <c r="ESB44" s="188"/>
      <c r="ESC44" s="188"/>
      <c r="ESD44" s="188"/>
      <c r="ESE44" s="188"/>
      <c r="ESF44" s="188"/>
      <c r="ESG44" s="188"/>
      <c r="ESH44" s="188"/>
      <c r="ESI44" s="188"/>
      <c r="ESJ44" s="188"/>
      <c r="ESK44" s="188"/>
      <c r="ESL44" s="188"/>
      <c r="ESM44" s="188"/>
      <c r="ESN44" s="188"/>
      <c r="ESO44" s="188"/>
      <c r="ESP44" s="188"/>
      <c r="ESQ44" s="188"/>
      <c r="ESR44" s="188"/>
      <c r="ESS44" s="188"/>
      <c r="EST44" s="188"/>
      <c r="ESU44" s="188"/>
      <c r="ESV44" s="188"/>
      <c r="ESW44" s="188"/>
      <c r="ESX44" s="188"/>
      <c r="ESY44" s="188"/>
      <c r="ESZ44" s="188"/>
      <c r="ETA44" s="188"/>
      <c r="ETB44" s="188"/>
      <c r="ETC44" s="188"/>
      <c r="ETD44" s="188"/>
      <c r="ETE44" s="188"/>
      <c r="ETF44" s="188"/>
      <c r="ETG44" s="188"/>
      <c r="ETH44" s="188"/>
      <c r="ETI44" s="188"/>
      <c r="ETJ44" s="188"/>
      <c r="ETK44" s="188"/>
      <c r="ETL44" s="188"/>
      <c r="ETM44" s="188"/>
      <c r="ETN44" s="188"/>
      <c r="ETO44" s="188"/>
      <c r="ETP44" s="188"/>
      <c r="ETQ44" s="188"/>
      <c r="ETR44" s="188"/>
      <c r="ETS44" s="188"/>
      <c r="ETT44" s="188"/>
      <c r="ETU44" s="188"/>
      <c r="ETV44" s="188"/>
      <c r="ETW44" s="188"/>
      <c r="ETX44" s="188"/>
      <c r="ETY44" s="188"/>
      <c r="ETZ44" s="188"/>
      <c r="EUA44" s="188"/>
      <c r="EUB44" s="188"/>
      <c r="EUC44" s="188"/>
      <c r="EUD44" s="188"/>
      <c r="EUE44" s="188"/>
      <c r="EUF44" s="188"/>
      <c r="EUG44" s="188"/>
      <c r="EUH44" s="188"/>
      <c r="EUI44" s="188"/>
      <c r="EUJ44" s="188"/>
      <c r="EUK44" s="188"/>
      <c r="EUL44" s="188"/>
      <c r="EUM44" s="188"/>
      <c r="EUN44" s="188"/>
      <c r="EUO44" s="188"/>
      <c r="EUP44" s="188"/>
      <c r="EUQ44" s="188"/>
      <c r="EUR44" s="188"/>
      <c r="EUS44" s="188"/>
      <c r="EUT44" s="188"/>
      <c r="EUU44" s="188"/>
      <c r="EUV44" s="188"/>
      <c r="EUW44" s="188"/>
      <c r="EUX44" s="188"/>
      <c r="EUY44" s="188"/>
      <c r="EUZ44" s="188"/>
      <c r="EVA44" s="188"/>
      <c r="EVB44" s="188"/>
      <c r="EVC44" s="188"/>
      <c r="EVD44" s="188"/>
      <c r="EVE44" s="188"/>
      <c r="EVF44" s="188"/>
      <c r="EVG44" s="188"/>
      <c r="EVH44" s="188"/>
      <c r="EVI44" s="188"/>
      <c r="EVJ44" s="188"/>
      <c r="EVK44" s="188"/>
      <c r="EVL44" s="188"/>
      <c r="EVM44" s="188"/>
      <c r="EVN44" s="188"/>
      <c r="EVO44" s="188"/>
      <c r="EVP44" s="188"/>
      <c r="EVQ44" s="188"/>
      <c r="EVR44" s="188"/>
      <c r="EVS44" s="188"/>
      <c r="EVT44" s="188"/>
      <c r="EVU44" s="188"/>
      <c r="EVV44" s="188"/>
      <c r="EVW44" s="188"/>
      <c r="EVX44" s="188"/>
      <c r="EVY44" s="188"/>
      <c r="EVZ44" s="188"/>
      <c r="EWA44" s="188"/>
      <c r="EWB44" s="188"/>
      <c r="EWC44" s="188"/>
      <c r="EWD44" s="188"/>
      <c r="EWE44" s="188"/>
      <c r="EWF44" s="188"/>
      <c r="EWG44" s="188"/>
      <c r="EWH44" s="188"/>
      <c r="EWI44" s="188"/>
      <c r="EWJ44" s="188"/>
      <c r="EWK44" s="188"/>
      <c r="EWL44" s="188"/>
      <c r="EWM44" s="188"/>
      <c r="EWN44" s="188"/>
      <c r="EWO44" s="188"/>
      <c r="EWP44" s="188"/>
      <c r="EWQ44" s="188"/>
      <c r="EWR44" s="188"/>
      <c r="EWS44" s="188"/>
      <c r="EWT44" s="188"/>
      <c r="EWU44" s="188"/>
      <c r="EWV44" s="188"/>
      <c r="EWW44" s="188"/>
      <c r="EWX44" s="188"/>
      <c r="EWY44" s="188"/>
      <c r="EWZ44" s="188"/>
      <c r="EXA44" s="188"/>
      <c r="EXB44" s="188"/>
      <c r="EXC44" s="188"/>
      <c r="EXD44" s="188"/>
      <c r="EXE44" s="188"/>
      <c r="EXF44" s="188"/>
      <c r="EXG44" s="188"/>
      <c r="EXH44" s="188"/>
      <c r="EXI44" s="188"/>
      <c r="EXJ44" s="188"/>
      <c r="EXK44" s="188"/>
      <c r="EXL44" s="188"/>
      <c r="EXM44" s="188"/>
      <c r="EXN44" s="188"/>
      <c r="EXO44" s="188"/>
      <c r="EXP44" s="188"/>
      <c r="EXQ44" s="188"/>
      <c r="EXR44" s="188"/>
      <c r="EXS44" s="188"/>
      <c r="EXT44" s="188"/>
      <c r="EXU44" s="188"/>
      <c r="EXV44" s="188"/>
      <c r="EXW44" s="188"/>
      <c r="EXX44" s="188"/>
      <c r="EXY44" s="188"/>
      <c r="EXZ44" s="188"/>
      <c r="EYA44" s="188"/>
      <c r="EYB44" s="188"/>
      <c r="EYC44" s="188"/>
      <c r="EYD44" s="188"/>
      <c r="EYE44" s="188"/>
      <c r="EYF44" s="188"/>
      <c r="EYG44" s="188"/>
      <c r="EYH44" s="188"/>
      <c r="EYI44" s="188"/>
      <c r="EYJ44" s="188"/>
      <c r="EYK44" s="188"/>
      <c r="EYL44" s="188"/>
      <c r="EYM44" s="188"/>
      <c r="EYN44" s="188"/>
      <c r="EYO44" s="188"/>
      <c r="EYP44" s="188"/>
      <c r="EYQ44" s="188"/>
      <c r="EYR44" s="188"/>
      <c r="EYS44" s="188"/>
      <c r="EYT44" s="188"/>
      <c r="EYU44" s="188"/>
      <c r="EYV44" s="188"/>
      <c r="EYW44" s="188"/>
      <c r="EYX44" s="188"/>
      <c r="EYY44" s="188"/>
      <c r="EYZ44" s="188"/>
      <c r="EZA44" s="188"/>
      <c r="EZB44" s="188"/>
      <c r="EZC44" s="188"/>
      <c r="EZD44" s="188"/>
      <c r="EZE44" s="188"/>
      <c r="EZF44" s="188"/>
      <c r="EZG44" s="188"/>
      <c r="EZH44" s="188"/>
      <c r="EZI44" s="188"/>
      <c r="EZJ44" s="188"/>
      <c r="EZK44" s="188"/>
      <c r="EZL44" s="188"/>
      <c r="EZM44" s="188"/>
      <c r="EZN44" s="188"/>
      <c r="EZO44" s="188"/>
      <c r="EZP44" s="188"/>
      <c r="EZQ44" s="188"/>
      <c r="EZR44" s="188"/>
      <c r="EZS44" s="188"/>
      <c r="EZT44" s="188"/>
      <c r="EZU44" s="188"/>
      <c r="EZV44" s="188"/>
      <c r="EZW44" s="188"/>
      <c r="EZX44" s="188"/>
      <c r="EZY44" s="188"/>
      <c r="EZZ44" s="188"/>
      <c r="FAA44" s="188"/>
      <c r="FAB44" s="188"/>
      <c r="FAC44" s="188"/>
      <c r="FAD44" s="188"/>
      <c r="FAE44" s="188"/>
      <c r="FAF44" s="188"/>
      <c r="FAG44" s="188"/>
      <c r="FAH44" s="188"/>
      <c r="FAI44" s="188"/>
      <c r="FAJ44" s="188"/>
      <c r="FAK44" s="188"/>
      <c r="FAL44" s="188"/>
      <c r="FAM44" s="188"/>
      <c r="FAN44" s="188"/>
      <c r="FAO44" s="188"/>
      <c r="FAP44" s="188"/>
      <c r="FAQ44" s="188"/>
      <c r="FAR44" s="188"/>
      <c r="FAS44" s="188"/>
      <c r="FAT44" s="188"/>
      <c r="FAU44" s="188"/>
      <c r="FAV44" s="188"/>
      <c r="FAW44" s="188"/>
      <c r="FAX44" s="188"/>
      <c r="FAY44" s="188"/>
      <c r="FAZ44" s="188"/>
      <c r="FBA44" s="188"/>
      <c r="FBB44" s="188"/>
      <c r="FBC44" s="188"/>
      <c r="FBD44" s="188"/>
      <c r="FBE44" s="188"/>
      <c r="FBF44" s="188"/>
      <c r="FBG44" s="188"/>
      <c r="FBH44" s="188"/>
      <c r="FBI44" s="188"/>
      <c r="FBJ44" s="188"/>
      <c r="FBK44" s="188"/>
      <c r="FBL44" s="188"/>
      <c r="FBM44" s="188"/>
      <c r="FBN44" s="188"/>
      <c r="FBO44" s="188"/>
      <c r="FBP44" s="188"/>
      <c r="FBQ44" s="188"/>
      <c r="FBR44" s="188"/>
      <c r="FBS44" s="188"/>
      <c r="FBT44" s="188"/>
      <c r="FBU44" s="188"/>
      <c r="FBV44" s="188"/>
      <c r="FBW44" s="188"/>
      <c r="FBX44" s="188"/>
      <c r="FBY44" s="188"/>
      <c r="FBZ44" s="188"/>
      <c r="FCA44" s="188"/>
      <c r="FCB44" s="188"/>
      <c r="FCC44" s="188"/>
      <c r="FCD44" s="188"/>
      <c r="FCE44" s="188"/>
      <c r="FCF44" s="188"/>
      <c r="FCG44" s="188"/>
      <c r="FCH44" s="188"/>
      <c r="FCI44" s="188"/>
      <c r="FCJ44" s="188"/>
      <c r="FCK44" s="188"/>
      <c r="FCL44" s="188"/>
      <c r="FCM44" s="188"/>
      <c r="FCN44" s="188"/>
      <c r="FCO44" s="188"/>
      <c r="FCP44" s="188"/>
      <c r="FCQ44" s="188"/>
      <c r="FCR44" s="188"/>
      <c r="FCS44" s="188"/>
      <c r="FCT44" s="188"/>
      <c r="FCU44" s="188"/>
      <c r="FCV44" s="188"/>
      <c r="FCW44" s="188"/>
      <c r="FCX44" s="188"/>
      <c r="FCY44" s="188"/>
      <c r="FCZ44" s="188"/>
      <c r="FDA44" s="188"/>
      <c r="FDB44" s="188"/>
      <c r="FDC44" s="188"/>
      <c r="FDD44" s="188"/>
      <c r="FDE44" s="188"/>
      <c r="FDF44" s="188"/>
      <c r="FDG44" s="188"/>
      <c r="FDH44" s="188"/>
      <c r="FDI44" s="188"/>
      <c r="FDJ44" s="188"/>
      <c r="FDK44" s="188"/>
      <c r="FDL44" s="188"/>
      <c r="FDM44" s="188"/>
      <c r="FDN44" s="188"/>
      <c r="FDO44" s="188"/>
      <c r="FDP44" s="188"/>
      <c r="FDQ44" s="188"/>
      <c r="FDR44" s="188"/>
      <c r="FDS44" s="188"/>
      <c r="FDT44" s="188"/>
      <c r="FDU44" s="188"/>
      <c r="FDV44" s="188"/>
      <c r="FDW44" s="188"/>
      <c r="FDX44" s="188"/>
      <c r="FDY44" s="188"/>
      <c r="FDZ44" s="188"/>
      <c r="FEA44" s="188"/>
      <c r="FEB44" s="188"/>
      <c r="FEC44" s="188"/>
      <c r="FED44" s="188"/>
      <c r="FEE44" s="188"/>
      <c r="FEF44" s="188"/>
      <c r="FEG44" s="188"/>
      <c r="FEH44" s="188"/>
      <c r="FEI44" s="188"/>
      <c r="FEJ44" s="188"/>
      <c r="FEK44" s="188"/>
      <c r="FEL44" s="188"/>
      <c r="FEM44" s="188"/>
      <c r="FEN44" s="188"/>
      <c r="FEO44" s="188"/>
      <c r="FEP44" s="188"/>
      <c r="FEQ44" s="188"/>
      <c r="FER44" s="188"/>
      <c r="FES44" s="188"/>
      <c r="FET44" s="188"/>
      <c r="FEU44" s="188"/>
      <c r="FEV44" s="188"/>
      <c r="FEW44" s="188"/>
      <c r="FEX44" s="188"/>
      <c r="FEY44" s="188"/>
      <c r="FEZ44" s="188"/>
      <c r="FFA44" s="188"/>
      <c r="FFB44" s="188"/>
      <c r="FFC44" s="188"/>
      <c r="FFD44" s="188"/>
      <c r="FFE44" s="188"/>
      <c r="FFF44" s="188"/>
      <c r="FFG44" s="188"/>
      <c r="FFH44" s="188"/>
      <c r="FFI44" s="188"/>
      <c r="FFJ44" s="188"/>
      <c r="FFK44" s="188"/>
      <c r="FFL44" s="188"/>
      <c r="FFM44" s="188"/>
      <c r="FFN44" s="188"/>
      <c r="FFO44" s="188"/>
      <c r="FFP44" s="188"/>
      <c r="FFQ44" s="188"/>
      <c r="FFR44" s="188"/>
      <c r="FFS44" s="188"/>
      <c r="FFT44" s="188"/>
      <c r="FFU44" s="188"/>
      <c r="FFV44" s="188"/>
      <c r="FFW44" s="188"/>
      <c r="FFX44" s="188"/>
      <c r="FFY44" s="188"/>
      <c r="FFZ44" s="188"/>
      <c r="FGA44" s="188"/>
      <c r="FGB44" s="188"/>
      <c r="FGC44" s="188"/>
      <c r="FGD44" s="188"/>
      <c r="FGE44" s="188"/>
      <c r="FGF44" s="188"/>
      <c r="FGG44" s="188"/>
      <c r="FGH44" s="188"/>
      <c r="FGI44" s="188"/>
      <c r="FGJ44" s="188"/>
      <c r="FGK44" s="188"/>
      <c r="FGL44" s="188"/>
      <c r="FGM44" s="188"/>
      <c r="FGN44" s="188"/>
      <c r="FGO44" s="188"/>
      <c r="FGP44" s="188"/>
      <c r="FGQ44" s="188"/>
      <c r="FGR44" s="188"/>
      <c r="FGS44" s="188"/>
      <c r="FGT44" s="188"/>
      <c r="FGU44" s="188"/>
      <c r="FGV44" s="188"/>
      <c r="FGW44" s="188"/>
      <c r="FGX44" s="188"/>
      <c r="FGY44" s="188"/>
      <c r="FGZ44" s="188"/>
      <c r="FHA44" s="188"/>
      <c r="FHB44" s="188"/>
      <c r="FHC44" s="188"/>
      <c r="FHD44" s="188"/>
      <c r="FHE44" s="188"/>
      <c r="FHF44" s="188"/>
      <c r="FHG44" s="188"/>
      <c r="FHH44" s="188"/>
      <c r="FHI44" s="188"/>
      <c r="FHJ44" s="188"/>
      <c r="FHK44" s="188"/>
      <c r="FHL44" s="188"/>
      <c r="FHM44" s="188"/>
      <c r="FHN44" s="188"/>
      <c r="FHO44" s="188"/>
      <c r="FHP44" s="188"/>
      <c r="FHQ44" s="188"/>
      <c r="FHR44" s="188"/>
      <c r="FHS44" s="188"/>
      <c r="FHT44" s="188"/>
      <c r="FHU44" s="188"/>
      <c r="FHV44" s="188"/>
      <c r="FHW44" s="188"/>
      <c r="FHX44" s="188"/>
      <c r="FHY44" s="188"/>
      <c r="FHZ44" s="188"/>
      <c r="FIA44" s="188"/>
      <c r="FIB44" s="188"/>
      <c r="FIC44" s="188"/>
      <c r="FID44" s="188"/>
      <c r="FIE44" s="188"/>
      <c r="FIF44" s="188"/>
      <c r="FIG44" s="188"/>
      <c r="FIH44" s="188"/>
      <c r="FII44" s="188"/>
      <c r="FIJ44" s="188"/>
      <c r="FIK44" s="188"/>
      <c r="FIL44" s="188"/>
      <c r="FIM44" s="188"/>
      <c r="FIN44" s="188"/>
      <c r="FIO44" s="188"/>
      <c r="FIP44" s="188"/>
      <c r="FIQ44" s="188"/>
      <c r="FIR44" s="188"/>
      <c r="FIS44" s="188"/>
      <c r="FIT44" s="188"/>
      <c r="FIU44" s="188"/>
      <c r="FIV44" s="188"/>
      <c r="FIW44" s="188"/>
      <c r="FIX44" s="188"/>
      <c r="FIY44" s="188"/>
      <c r="FIZ44" s="188"/>
      <c r="FJA44" s="188"/>
      <c r="FJB44" s="188"/>
      <c r="FJC44" s="188"/>
      <c r="FJD44" s="188"/>
      <c r="FJE44" s="188"/>
      <c r="FJF44" s="188"/>
      <c r="FJG44" s="188"/>
      <c r="FJH44" s="188"/>
      <c r="FJI44" s="188"/>
      <c r="FJJ44" s="188"/>
      <c r="FJK44" s="188"/>
      <c r="FJL44" s="188"/>
      <c r="FJM44" s="188"/>
      <c r="FJN44" s="188"/>
      <c r="FJO44" s="188"/>
      <c r="FJP44" s="188"/>
      <c r="FJQ44" s="188"/>
      <c r="FJR44" s="188"/>
      <c r="FJS44" s="188"/>
      <c r="FJT44" s="188"/>
      <c r="FJU44" s="188"/>
      <c r="FJV44" s="188"/>
      <c r="FJW44" s="188"/>
      <c r="FJX44" s="188"/>
      <c r="FJY44" s="188"/>
      <c r="FJZ44" s="188"/>
      <c r="FKA44" s="188"/>
      <c r="FKB44" s="188"/>
      <c r="FKC44" s="188"/>
      <c r="FKD44" s="188"/>
      <c r="FKE44" s="188"/>
      <c r="FKF44" s="188"/>
      <c r="FKG44" s="188"/>
      <c r="FKH44" s="188"/>
      <c r="FKI44" s="188"/>
      <c r="FKJ44" s="188"/>
      <c r="FKK44" s="188"/>
      <c r="FKL44" s="188"/>
      <c r="FKM44" s="188"/>
      <c r="FKN44" s="188"/>
      <c r="FKO44" s="188"/>
      <c r="FKP44" s="188"/>
      <c r="FKQ44" s="188"/>
      <c r="FKR44" s="188"/>
      <c r="FKS44" s="188"/>
      <c r="FKT44" s="188"/>
      <c r="FKU44" s="188"/>
      <c r="FKV44" s="188"/>
      <c r="FKW44" s="188"/>
      <c r="FKX44" s="188"/>
      <c r="FKY44" s="188"/>
      <c r="FKZ44" s="188"/>
      <c r="FLA44" s="188"/>
      <c r="FLB44" s="188"/>
      <c r="FLC44" s="188"/>
      <c r="FLD44" s="188"/>
      <c r="FLE44" s="188"/>
      <c r="FLF44" s="188"/>
      <c r="FLG44" s="188"/>
      <c r="FLH44" s="188"/>
      <c r="FLI44" s="188"/>
      <c r="FLJ44" s="188"/>
      <c r="FLK44" s="188"/>
      <c r="FLL44" s="188"/>
      <c r="FLM44" s="188"/>
      <c r="FLN44" s="188"/>
      <c r="FLO44" s="188"/>
      <c r="FLP44" s="188"/>
      <c r="FLQ44" s="188"/>
      <c r="FLR44" s="188"/>
      <c r="FLS44" s="188"/>
      <c r="FLT44" s="188"/>
      <c r="FLU44" s="188"/>
      <c r="FLV44" s="188"/>
      <c r="FLW44" s="188"/>
      <c r="FLX44" s="188"/>
      <c r="FLY44" s="188"/>
      <c r="FLZ44" s="188"/>
      <c r="FMA44" s="188"/>
      <c r="FMB44" s="188"/>
      <c r="FMC44" s="188"/>
      <c r="FMD44" s="188"/>
      <c r="FME44" s="188"/>
      <c r="FMF44" s="188"/>
      <c r="FMG44" s="188"/>
      <c r="FMH44" s="188"/>
      <c r="FMI44" s="188"/>
      <c r="FMJ44" s="188"/>
      <c r="FMK44" s="188"/>
      <c r="FML44" s="188"/>
      <c r="FMM44" s="188"/>
      <c r="FMN44" s="188"/>
      <c r="FMO44" s="188"/>
      <c r="FMP44" s="188"/>
      <c r="FMQ44" s="188"/>
      <c r="FMR44" s="188"/>
      <c r="FMS44" s="188"/>
      <c r="FMT44" s="188"/>
      <c r="FMU44" s="188"/>
      <c r="FMV44" s="188"/>
      <c r="FMW44" s="188"/>
      <c r="FMX44" s="188"/>
      <c r="FMY44" s="188"/>
      <c r="FMZ44" s="188"/>
      <c r="FNA44" s="188"/>
      <c r="FNB44" s="188"/>
      <c r="FNC44" s="188"/>
      <c r="FND44" s="188"/>
      <c r="FNE44" s="188"/>
      <c r="FNF44" s="188"/>
      <c r="FNG44" s="188"/>
      <c r="FNH44" s="188"/>
      <c r="FNI44" s="188"/>
      <c r="FNJ44" s="188"/>
      <c r="FNK44" s="188"/>
      <c r="FNL44" s="188"/>
      <c r="FNM44" s="188"/>
      <c r="FNN44" s="188"/>
      <c r="FNO44" s="188"/>
      <c r="FNP44" s="188"/>
      <c r="FNQ44" s="188"/>
      <c r="FNR44" s="188"/>
      <c r="FNS44" s="188"/>
      <c r="FNT44" s="188"/>
      <c r="FNU44" s="188"/>
      <c r="FNV44" s="188"/>
      <c r="FNW44" s="188"/>
      <c r="FNX44" s="188"/>
      <c r="FNY44" s="188"/>
      <c r="FNZ44" s="188"/>
      <c r="FOA44" s="188"/>
      <c r="FOB44" s="188"/>
      <c r="FOC44" s="188"/>
      <c r="FOD44" s="188"/>
      <c r="FOE44" s="188"/>
      <c r="FOF44" s="188"/>
      <c r="FOG44" s="188"/>
      <c r="FOH44" s="188"/>
      <c r="FOI44" s="188"/>
      <c r="FOJ44" s="188"/>
      <c r="FOK44" s="188"/>
      <c r="FOL44" s="188"/>
      <c r="FOM44" s="188"/>
      <c r="FON44" s="188"/>
      <c r="FOO44" s="188"/>
      <c r="FOP44" s="188"/>
      <c r="FOQ44" s="188"/>
      <c r="FOR44" s="188"/>
      <c r="FOS44" s="188"/>
      <c r="FOT44" s="188"/>
      <c r="FOU44" s="188"/>
      <c r="FOV44" s="188"/>
      <c r="FOW44" s="188"/>
      <c r="FOX44" s="188"/>
      <c r="FOY44" s="188"/>
      <c r="FOZ44" s="188"/>
      <c r="FPA44" s="188"/>
      <c r="FPB44" s="188"/>
      <c r="FPC44" s="188"/>
      <c r="FPD44" s="188"/>
      <c r="FPE44" s="188"/>
      <c r="FPF44" s="188"/>
      <c r="FPG44" s="188"/>
      <c r="FPH44" s="188"/>
      <c r="FPI44" s="188"/>
      <c r="FPJ44" s="188"/>
      <c r="FPK44" s="188"/>
      <c r="FPL44" s="188"/>
      <c r="FPM44" s="188"/>
      <c r="FPN44" s="188"/>
      <c r="FPO44" s="188"/>
      <c r="FPP44" s="188"/>
      <c r="FPQ44" s="188"/>
      <c r="FPR44" s="188"/>
      <c r="FPS44" s="188"/>
      <c r="FPT44" s="188"/>
      <c r="FPU44" s="188"/>
      <c r="FPV44" s="188"/>
      <c r="FPW44" s="188"/>
      <c r="FPX44" s="188"/>
      <c r="FPY44" s="188"/>
      <c r="FPZ44" s="188"/>
      <c r="FQA44" s="188"/>
      <c r="FQB44" s="188"/>
      <c r="FQC44" s="188"/>
      <c r="FQD44" s="188"/>
      <c r="FQE44" s="188"/>
      <c r="FQF44" s="188"/>
      <c r="FQG44" s="188"/>
      <c r="FQH44" s="188"/>
      <c r="FQI44" s="188"/>
      <c r="FQJ44" s="188"/>
      <c r="FQK44" s="188"/>
      <c r="FQL44" s="188"/>
      <c r="FQM44" s="188"/>
      <c r="FQN44" s="188"/>
      <c r="FQO44" s="188"/>
      <c r="FQP44" s="188"/>
      <c r="FQQ44" s="188"/>
      <c r="FQR44" s="188"/>
      <c r="FQS44" s="188"/>
      <c r="FQT44" s="188"/>
      <c r="FQU44" s="188"/>
      <c r="FQV44" s="188"/>
      <c r="FQW44" s="188"/>
      <c r="FQX44" s="188"/>
      <c r="FQY44" s="188"/>
      <c r="FQZ44" s="188"/>
      <c r="FRA44" s="188"/>
      <c r="FRB44" s="188"/>
      <c r="FRC44" s="188"/>
      <c r="FRD44" s="188"/>
      <c r="FRE44" s="188"/>
      <c r="FRF44" s="188"/>
      <c r="FRG44" s="188"/>
      <c r="FRH44" s="188"/>
      <c r="FRI44" s="188"/>
      <c r="FRJ44" s="188"/>
      <c r="FRK44" s="188"/>
      <c r="FRL44" s="188"/>
      <c r="FRM44" s="188"/>
      <c r="FRN44" s="188"/>
      <c r="FRO44" s="188"/>
      <c r="FRP44" s="188"/>
      <c r="FRQ44" s="188"/>
      <c r="FRR44" s="188"/>
      <c r="FRS44" s="188"/>
      <c r="FRT44" s="188"/>
      <c r="FRU44" s="188"/>
      <c r="FRV44" s="188"/>
      <c r="FRW44" s="188"/>
      <c r="FRX44" s="188"/>
      <c r="FRY44" s="188"/>
      <c r="FRZ44" s="188"/>
      <c r="FSA44" s="188"/>
      <c r="FSB44" s="188"/>
      <c r="FSC44" s="188"/>
      <c r="FSD44" s="188"/>
      <c r="FSE44" s="188"/>
      <c r="FSF44" s="188"/>
      <c r="FSG44" s="188"/>
      <c r="FSH44" s="188"/>
      <c r="FSI44" s="188"/>
      <c r="FSJ44" s="188"/>
      <c r="FSK44" s="188"/>
      <c r="FSL44" s="188"/>
      <c r="FSM44" s="188"/>
      <c r="FSN44" s="188"/>
      <c r="FSO44" s="188"/>
      <c r="FSP44" s="188"/>
      <c r="FSQ44" s="188"/>
      <c r="FSR44" s="188"/>
      <c r="FSS44" s="188"/>
      <c r="FST44" s="188"/>
      <c r="FSU44" s="188"/>
      <c r="FSV44" s="188"/>
      <c r="FSW44" s="188"/>
      <c r="FSX44" s="188"/>
      <c r="FSY44" s="188"/>
      <c r="FSZ44" s="188"/>
      <c r="FTA44" s="188"/>
      <c r="FTB44" s="188"/>
      <c r="FTC44" s="188"/>
      <c r="FTD44" s="188"/>
      <c r="FTE44" s="188"/>
      <c r="FTF44" s="188"/>
      <c r="FTG44" s="188"/>
      <c r="FTH44" s="188"/>
      <c r="FTI44" s="188"/>
      <c r="FTJ44" s="188"/>
      <c r="FTK44" s="188"/>
      <c r="FTL44" s="188"/>
      <c r="FTM44" s="188"/>
      <c r="FTN44" s="188"/>
      <c r="FTO44" s="188"/>
      <c r="FTP44" s="188"/>
      <c r="FTQ44" s="188"/>
      <c r="FTR44" s="188"/>
      <c r="FTS44" s="188"/>
      <c r="FTT44" s="188"/>
      <c r="FTU44" s="188"/>
      <c r="FTV44" s="188"/>
      <c r="FTW44" s="188"/>
      <c r="FTX44" s="188"/>
      <c r="FTY44" s="188"/>
      <c r="FTZ44" s="188"/>
      <c r="FUA44" s="188"/>
      <c r="FUB44" s="188"/>
      <c r="FUC44" s="188"/>
      <c r="FUD44" s="188"/>
      <c r="FUE44" s="188"/>
      <c r="FUF44" s="188"/>
      <c r="FUG44" s="188"/>
      <c r="FUH44" s="188"/>
      <c r="FUI44" s="188"/>
      <c r="FUJ44" s="188"/>
      <c r="FUK44" s="188"/>
      <c r="FUL44" s="188"/>
      <c r="FUM44" s="188"/>
      <c r="FUN44" s="188"/>
      <c r="FUO44" s="188"/>
      <c r="FUP44" s="188"/>
      <c r="FUQ44" s="188"/>
      <c r="FUR44" s="188"/>
      <c r="FUS44" s="188"/>
      <c r="FUT44" s="188"/>
      <c r="FUU44" s="188"/>
      <c r="FUV44" s="188"/>
      <c r="FUW44" s="188"/>
      <c r="FUX44" s="188"/>
      <c r="FUY44" s="188"/>
      <c r="FUZ44" s="188"/>
      <c r="FVA44" s="188"/>
      <c r="FVB44" s="188"/>
      <c r="FVC44" s="188"/>
      <c r="FVD44" s="188"/>
      <c r="FVE44" s="188"/>
      <c r="FVF44" s="188"/>
      <c r="FVG44" s="188"/>
      <c r="FVH44" s="188"/>
      <c r="FVI44" s="188"/>
      <c r="FVJ44" s="188"/>
      <c r="FVK44" s="188"/>
      <c r="FVL44" s="188"/>
      <c r="FVM44" s="188"/>
      <c r="FVN44" s="188"/>
      <c r="FVO44" s="188"/>
      <c r="FVP44" s="188"/>
      <c r="FVQ44" s="188"/>
      <c r="FVR44" s="188"/>
      <c r="FVS44" s="188"/>
      <c r="FVT44" s="188"/>
      <c r="FVU44" s="188"/>
      <c r="FVV44" s="188"/>
      <c r="FVW44" s="188"/>
      <c r="FVX44" s="188"/>
      <c r="FVY44" s="188"/>
      <c r="FVZ44" s="188"/>
      <c r="FWA44" s="188"/>
      <c r="FWB44" s="188"/>
      <c r="FWC44" s="188"/>
      <c r="FWD44" s="188"/>
      <c r="FWE44" s="188"/>
      <c r="FWF44" s="188"/>
      <c r="FWG44" s="188"/>
      <c r="FWH44" s="188"/>
      <c r="FWI44" s="188"/>
      <c r="FWJ44" s="188"/>
      <c r="FWK44" s="188"/>
      <c r="FWL44" s="188"/>
      <c r="FWM44" s="188"/>
      <c r="FWN44" s="188"/>
      <c r="FWO44" s="188"/>
      <c r="FWP44" s="188"/>
      <c r="FWQ44" s="188"/>
      <c r="FWR44" s="188"/>
      <c r="FWS44" s="188"/>
      <c r="FWT44" s="188"/>
      <c r="FWU44" s="188"/>
      <c r="FWV44" s="188"/>
      <c r="FWW44" s="188"/>
      <c r="FWX44" s="188"/>
      <c r="FWY44" s="188"/>
      <c r="FWZ44" s="188"/>
      <c r="FXA44" s="188"/>
      <c r="FXB44" s="188"/>
      <c r="FXC44" s="188"/>
      <c r="FXD44" s="188"/>
      <c r="FXE44" s="188"/>
      <c r="FXF44" s="188"/>
      <c r="FXG44" s="188"/>
      <c r="FXH44" s="188"/>
      <c r="FXI44" s="188"/>
      <c r="FXJ44" s="188"/>
      <c r="FXK44" s="188"/>
      <c r="FXL44" s="188"/>
      <c r="FXM44" s="188"/>
      <c r="FXN44" s="188"/>
      <c r="FXO44" s="188"/>
      <c r="FXP44" s="188"/>
      <c r="FXQ44" s="188"/>
      <c r="FXR44" s="188"/>
      <c r="FXS44" s="188"/>
      <c r="FXT44" s="188"/>
      <c r="FXU44" s="188"/>
      <c r="FXV44" s="188"/>
      <c r="FXW44" s="188"/>
      <c r="FXX44" s="188"/>
      <c r="FXY44" s="188"/>
      <c r="FXZ44" s="188"/>
      <c r="FYA44" s="188"/>
      <c r="FYB44" s="188"/>
      <c r="FYC44" s="188"/>
      <c r="FYD44" s="188"/>
      <c r="FYE44" s="188"/>
      <c r="FYF44" s="188"/>
      <c r="FYG44" s="188"/>
      <c r="FYH44" s="188"/>
      <c r="FYI44" s="188"/>
      <c r="FYJ44" s="188"/>
      <c r="FYK44" s="188"/>
      <c r="FYL44" s="188"/>
      <c r="FYM44" s="188"/>
      <c r="FYN44" s="188"/>
      <c r="FYO44" s="188"/>
      <c r="FYP44" s="188"/>
      <c r="FYQ44" s="188"/>
      <c r="FYR44" s="188"/>
      <c r="FYS44" s="188"/>
      <c r="FYT44" s="188"/>
      <c r="FYU44" s="188"/>
      <c r="FYV44" s="188"/>
      <c r="FYW44" s="188"/>
      <c r="FYX44" s="188"/>
      <c r="FYY44" s="188"/>
      <c r="FYZ44" s="188"/>
      <c r="FZA44" s="188"/>
      <c r="FZB44" s="188"/>
      <c r="FZC44" s="188"/>
      <c r="FZD44" s="188"/>
      <c r="FZE44" s="188"/>
      <c r="FZF44" s="188"/>
      <c r="FZG44" s="188"/>
      <c r="FZH44" s="188"/>
      <c r="FZI44" s="188"/>
      <c r="FZJ44" s="188"/>
      <c r="FZK44" s="188"/>
      <c r="FZL44" s="188"/>
      <c r="FZM44" s="188"/>
      <c r="FZN44" s="188"/>
      <c r="FZO44" s="188"/>
      <c r="FZP44" s="188"/>
      <c r="FZQ44" s="188"/>
      <c r="FZR44" s="188"/>
      <c r="FZS44" s="188"/>
      <c r="FZT44" s="188"/>
      <c r="FZU44" s="188"/>
      <c r="FZV44" s="188"/>
      <c r="FZW44" s="188"/>
      <c r="FZX44" s="188"/>
      <c r="FZY44" s="188"/>
      <c r="FZZ44" s="188"/>
      <c r="GAA44" s="188"/>
      <c r="GAB44" s="188"/>
      <c r="GAC44" s="188"/>
      <c r="GAD44" s="188"/>
      <c r="GAE44" s="188"/>
      <c r="GAF44" s="188"/>
      <c r="GAG44" s="188"/>
      <c r="GAH44" s="188"/>
      <c r="GAI44" s="188"/>
      <c r="GAJ44" s="188"/>
      <c r="GAK44" s="188"/>
      <c r="GAL44" s="188"/>
      <c r="GAM44" s="188"/>
      <c r="GAN44" s="188"/>
      <c r="GAO44" s="188"/>
      <c r="GAP44" s="188"/>
      <c r="GAQ44" s="188"/>
      <c r="GAR44" s="188"/>
      <c r="GAS44" s="188"/>
      <c r="GAT44" s="188"/>
      <c r="GAU44" s="188"/>
      <c r="GAV44" s="188"/>
      <c r="GAW44" s="188"/>
      <c r="GAX44" s="188"/>
      <c r="GAY44" s="188"/>
      <c r="GAZ44" s="188"/>
      <c r="GBA44" s="188"/>
      <c r="GBB44" s="188"/>
      <c r="GBC44" s="188"/>
      <c r="GBD44" s="188"/>
      <c r="GBE44" s="188"/>
      <c r="GBF44" s="188"/>
      <c r="GBG44" s="188"/>
      <c r="GBH44" s="188"/>
      <c r="GBI44" s="188"/>
      <c r="GBJ44" s="188"/>
      <c r="GBK44" s="188"/>
      <c r="GBL44" s="188"/>
      <c r="GBM44" s="188"/>
      <c r="GBN44" s="188"/>
      <c r="GBO44" s="188"/>
      <c r="GBP44" s="188"/>
      <c r="GBQ44" s="188"/>
      <c r="GBR44" s="188"/>
      <c r="GBS44" s="188"/>
      <c r="GBT44" s="188"/>
      <c r="GBU44" s="188"/>
      <c r="GBV44" s="188"/>
      <c r="GBW44" s="188"/>
      <c r="GBX44" s="188"/>
      <c r="GBY44" s="188"/>
      <c r="GBZ44" s="188"/>
      <c r="GCA44" s="188"/>
      <c r="GCB44" s="188"/>
      <c r="GCC44" s="188"/>
      <c r="GCD44" s="188"/>
      <c r="GCE44" s="188"/>
      <c r="GCF44" s="188"/>
      <c r="GCG44" s="188"/>
      <c r="GCH44" s="188"/>
      <c r="GCI44" s="188"/>
      <c r="GCJ44" s="188"/>
      <c r="GCK44" s="188"/>
      <c r="GCL44" s="188"/>
      <c r="GCM44" s="188"/>
      <c r="GCN44" s="188"/>
      <c r="GCO44" s="188"/>
      <c r="GCP44" s="188"/>
      <c r="GCQ44" s="188"/>
      <c r="GCR44" s="188"/>
      <c r="GCS44" s="188"/>
      <c r="GCT44" s="188"/>
      <c r="GCU44" s="188"/>
      <c r="GCV44" s="188"/>
      <c r="GCW44" s="188"/>
      <c r="GCX44" s="188"/>
      <c r="GCY44" s="188"/>
      <c r="GCZ44" s="188"/>
      <c r="GDA44" s="188"/>
      <c r="GDB44" s="188"/>
      <c r="GDC44" s="188"/>
      <c r="GDD44" s="188"/>
      <c r="GDE44" s="188"/>
      <c r="GDF44" s="188"/>
      <c r="GDG44" s="188"/>
      <c r="GDH44" s="188"/>
      <c r="GDI44" s="188"/>
      <c r="GDJ44" s="188"/>
      <c r="GDK44" s="188"/>
      <c r="GDL44" s="188"/>
      <c r="GDM44" s="188"/>
      <c r="GDN44" s="188"/>
      <c r="GDO44" s="188"/>
      <c r="GDP44" s="188"/>
      <c r="GDQ44" s="188"/>
      <c r="GDR44" s="188"/>
      <c r="GDS44" s="188"/>
      <c r="GDT44" s="188"/>
      <c r="GDU44" s="188"/>
      <c r="GDV44" s="188"/>
      <c r="GDW44" s="188"/>
      <c r="GDX44" s="188"/>
      <c r="GDY44" s="188"/>
      <c r="GDZ44" s="188"/>
      <c r="GEA44" s="188"/>
      <c r="GEB44" s="188"/>
      <c r="GEC44" s="188"/>
      <c r="GED44" s="188"/>
      <c r="GEE44" s="188"/>
      <c r="GEF44" s="188"/>
      <c r="GEG44" s="188"/>
      <c r="GEH44" s="188"/>
      <c r="GEI44" s="188"/>
      <c r="GEJ44" s="188"/>
      <c r="GEK44" s="188"/>
      <c r="GEL44" s="188"/>
      <c r="GEM44" s="188"/>
      <c r="GEN44" s="188"/>
      <c r="GEO44" s="188"/>
      <c r="GEP44" s="188"/>
      <c r="GEQ44" s="188"/>
      <c r="GER44" s="188"/>
      <c r="GES44" s="188"/>
      <c r="GET44" s="188"/>
      <c r="GEU44" s="188"/>
      <c r="GEV44" s="188"/>
      <c r="GEW44" s="188"/>
      <c r="GEX44" s="188"/>
      <c r="GEY44" s="188"/>
      <c r="GEZ44" s="188"/>
      <c r="GFA44" s="188"/>
      <c r="GFB44" s="188"/>
      <c r="GFC44" s="188"/>
      <c r="GFD44" s="188"/>
      <c r="GFE44" s="188"/>
      <c r="GFF44" s="188"/>
      <c r="GFG44" s="188"/>
      <c r="GFH44" s="188"/>
      <c r="GFI44" s="188"/>
      <c r="GFJ44" s="188"/>
      <c r="GFK44" s="188"/>
      <c r="GFL44" s="188"/>
      <c r="GFM44" s="188"/>
      <c r="GFN44" s="188"/>
      <c r="GFO44" s="188"/>
      <c r="GFP44" s="188"/>
      <c r="GFQ44" s="188"/>
      <c r="GFR44" s="188"/>
      <c r="GFS44" s="188"/>
      <c r="GFT44" s="188"/>
      <c r="GFU44" s="188"/>
      <c r="GFV44" s="188"/>
      <c r="GFW44" s="188"/>
      <c r="GFX44" s="188"/>
      <c r="GFY44" s="188"/>
      <c r="GFZ44" s="188"/>
      <c r="GGA44" s="188"/>
      <c r="GGB44" s="188"/>
      <c r="GGC44" s="188"/>
      <c r="GGD44" s="188"/>
      <c r="GGE44" s="188"/>
      <c r="GGF44" s="188"/>
      <c r="GGG44" s="188"/>
      <c r="GGH44" s="188"/>
      <c r="GGI44" s="188"/>
      <c r="GGJ44" s="188"/>
      <c r="GGK44" s="188"/>
      <c r="GGL44" s="188"/>
      <c r="GGM44" s="188"/>
      <c r="GGN44" s="188"/>
      <c r="GGO44" s="188"/>
      <c r="GGP44" s="188"/>
      <c r="GGQ44" s="188"/>
      <c r="GGR44" s="188"/>
      <c r="GGS44" s="188"/>
      <c r="GGT44" s="188"/>
      <c r="GGU44" s="188"/>
      <c r="GGV44" s="188"/>
      <c r="GGW44" s="188"/>
      <c r="GGX44" s="188"/>
      <c r="GGY44" s="188"/>
      <c r="GGZ44" s="188"/>
      <c r="GHA44" s="188"/>
      <c r="GHB44" s="188"/>
      <c r="GHC44" s="188"/>
      <c r="GHD44" s="188"/>
      <c r="GHE44" s="188"/>
      <c r="GHF44" s="188"/>
      <c r="GHG44" s="188"/>
      <c r="GHH44" s="188"/>
      <c r="GHI44" s="188"/>
      <c r="GHJ44" s="188"/>
      <c r="GHK44" s="188"/>
      <c r="GHL44" s="188"/>
      <c r="GHM44" s="188"/>
      <c r="GHN44" s="188"/>
      <c r="GHO44" s="188"/>
      <c r="GHP44" s="188"/>
      <c r="GHQ44" s="188"/>
      <c r="GHR44" s="188"/>
      <c r="GHS44" s="188"/>
      <c r="GHT44" s="188"/>
      <c r="GHU44" s="188"/>
      <c r="GHV44" s="188"/>
      <c r="GHW44" s="188"/>
      <c r="GHX44" s="188"/>
      <c r="GHY44" s="188"/>
      <c r="GHZ44" s="188"/>
      <c r="GIA44" s="188"/>
      <c r="GIB44" s="188"/>
      <c r="GIC44" s="188"/>
      <c r="GID44" s="188"/>
      <c r="GIE44" s="188"/>
      <c r="GIF44" s="188"/>
      <c r="GIG44" s="188"/>
      <c r="GIH44" s="188"/>
      <c r="GII44" s="188"/>
      <c r="GIJ44" s="188"/>
      <c r="GIK44" s="188"/>
      <c r="GIL44" s="188"/>
      <c r="GIM44" s="188"/>
      <c r="GIN44" s="188"/>
      <c r="GIO44" s="188"/>
      <c r="GIP44" s="188"/>
      <c r="GIQ44" s="188"/>
      <c r="GIR44" s="188"/>
      <c r="GIS44" s="188"/>
      <c r="GIT44" s="188"/>
      <c r="GIU44" s="188"/>
      <c r="GIV44" s="188"/>
      <c r="GIW44" s="188"/>
      <c r="GIX44" s="188"/>
      <c r="GIY44" s="188"/>
      <c r="GIZ44" s="188"/>
      <c r="GJA44" s="188"/>
      <c r="GJB44" s="188"/>
      <c r="GJC44" s="188"/>
      <c r="GJD44" s="188"/>
      <c r="GJE44" s="188"/>
      <c r="GJF44" s="188"/>
      <c r="GJG44" s="188"/>
      <c r="GJH44" s="188"/>
      <c r="GJI44" s="188"/>
      <c r="GJJ44" s="188"/>
      <c r="GJK44" s="188"/>
      <c r="GJL44" s="188"/>
      <c r="GJM44" s="188"/>
      <c r="GJN44" s="188"/>
      <c r="GJO44" s="188"/>
      <c r="GJP44" s="188"/>
      <c r="GJQ44" s="188"/>
      <c r="GJR44" s="188"/>
      <c r="GJS44" s="188"/>
      <c r="GJT44" s="188"/>
      <c r="GJU44" s="188"/>
      <c r="GJV44" s="188"/>
      <c r="GJW44" s="188"/>
      <c r="GJX44" s="188"/>
      <c r="GJY44" s="188"/>
      <c r="GJZ44" s="188"/>
      <c r="GKA44" s="188"/>
      <c r="GKB44" s="188"/>
      <c r="GKC44" s="188"/>
      <c r="GKD44" s="188"/>
      <c r="GKE44" s="188"/>
      <c r="GKF44" s="188"/>
      <c r="GKG44" s="188"/>
      <c r="GKH44" s="188"/>
      <c r="GKI44" s="188"/>
      <c r="GKJ44" s="188"/>
      <c r="GKK44" s="188"/>
      <c r="GKL44" s="188"/>
      <c r="GKM44" s="188"/>
      <c r="GKN44" s="188"/>
      <c r="GKO44" s="188"/>
      <c r="GKP44" s="188"/>
      <c r="GKQ44" s="188"/>
      <c r="GKR44" s="188"/>
      <c r="GKS44" s="188"/>
      <c r="GKT44" s="188"/>
      <c r="GKU44" s="188"/>
      <c r="GKV44" s="188"/>
      <c r="GKW44" s="188"/>
      <c r="GKX44" s="188"/>
      <c r="GKY44" s="188"/>
      <c r="GKZ44" s="188"/>
      <c r="GLA44" s="188"/>
      <c r="GLB44" s="188"/>
      <c r="GLC44" s="188"/>
      <c r="GLD44" s="188"/>
      <c r="GLE44" s="188"/>
      <c r="GLF44" s="188"/>
      <c r="GLG44" s="188"/>
      <c r="GLH44" s="188"/>
      <c r="GLI44" s="188"/>
      <c r="GLJ44" s="188"/>
      <c r="GLK44" s="188"/>
      <c r="GLL44" s="188"/>
      <c r="GLM44" s="188"/>
      <c r="GLN44" s="188"/>
      <c r="GLO44" s="188"/>
      <c r="GLP44" s="188"/>
      <c r="GLQ44" s="188"/>
      <c r="GLR44" s="188"/>
      <c r="GLS44" s="188"/>
      <c r="GLT44" s="188"/>
      <c r="GLU44" s="188"/>
      <c r="GLV44" s="188"/>
      <c r="GLW44" s="188"/>
      <c r="GLX44" s="188"/>
      <c r="GLY44" s="188"/>
      <c r="GLZ44" s="188"/>
      <c r="GMA44" s="188"/>
      <c r="GMB44" s="188"/>
      <c r="GMC44" s="188"/>
      <c r="GMD44" s="188"/>
      <c r="GME44" s="188"/>
      <c r="GMF44" s="188"/>
      <c r="GMG44" s="188"/>
      <c r="GMH44" s="188"/>
      <c r="GMI44" s="188"/>
      <c r="GMJ44" s="188"/>
      <c r="GMK44" s="188"/>
      <c r="GML44" s="188"/>
      <c r="GMM44" s="188"/>
      <c r="GMN44" s="188"/>
      <c r="GMO44" s="188"/>
      <c r="GMP44" s="188"/>
      <c r="GMQ44" s="188"/>
      <c r="GMR44" s="188"/>
      <c r="GMS44" s="188"/>
      <c r="GMT44" s="188"/>
      <c r="GMU44" s="188"/>
      <c r="GMV44" s="188"/>
      <c r="GMW44" s="188"/>
      <c r="GMX44" s="188"/>
      <c r="GMY44" s="188"/>
      <c r="GMZ44" s="188"/>
      <c r="GNA44" s="188"/>
      <c r="GNB44" s="188"/>
      <c r="GNC44" s="188"/>
      <c r="GND44" s="188"/>
      <c r="GNE44" s="188"/>
      <c r="GNF44" s="188"/>
      <c r="GNG44" s="188"/>
      <c r="GNH44" s="188"/>
      <c r="GNI44" s="188"/>
      <c r="GNJ44" s="188"/>
      <c r="GNK44" s="188"/>
      <c r="GNL44" s="188"/>
      <c r="GNM44" s="188"/>
      <c r="GNN44" s="188"/>
      <c r="GNO44" s="188"/>
      <c r="GNP44" s="188"/>
      <c r="GNQ44" s="188"/>
      <c r="GNR44" s="188"/>
      <c r="GNS44" s="188"/>
      <c r="GNT44" s="188"/>
      <c r="GNU44" s="188"/>
      <c r="GNV44" s="188"/>
      <c r="GNW44" s="188"/>
      <c r="GNX44" s="188"/>
      <c r="GNY44" s="188"/>
      <c r="GNZ44" s="188"/>
      <c r="GOA44" s="188"/>
      <c r="GOB44" s="188"/>
      <c r="GOC44" s="188"/>
      <c r="GOD44" s="188"/>
      <c r="GOE44" s="188"/>
      <c r="GOF44" s="188"/>
      <c r="GOG44" s="188"/>
      <c r="GOH44" s="188"/>
      <c r="GOI44" s="188"/>
      <c r="GOJ44" s="188"/>
      <c r="GOK44" s="188"/>
      <c r="GOL44" s="188"/>
      <c r="GOM44" s="188"/>
      <c r="GON44" s="188"/>
      <c r="GOO44" s="188"/>
      <c r="GOP44" s="188"/>
      <c r="GOQ44" s="188"/>
      <c r="GOR44" s="188"/>
      <c r="GOS44" s="188"/>
      <c r="GOT44" s="188"/>
      <c r="GOU44" s="188"/>
      <c r="GOV44" s="188"/>
      <c r="GOW44" s="188"/>
      <c r="GOX44" s="188"/>
      <c r="GOY44" s="188"/>
      <c r="GOZ44" s="188"/>
      <c r="GPA44" s="188"/>
      <c r="GPB44" s="188"/>
      <c r="GPC44" s="188"/>
      <c r="GPD44" s="188"/>
      <c r="GPE44" s="188"/>
      <c r="GPF44" s="188"/>
      <c r="GPG44" s="188"/>
      <c r="GPH44" s="188"/>
      <c r="GPI44" s="188"/>
      <c r="GPJ44" s="188"/>
      <c r="GPK44" s="188"/>
      <c r="GPL44" s="188"/>
      <c r="GPM44" s="188"/>
      <c r="GPN44" s="188"/>
      <c r="GPO44" s="188"/>
      <c r="GPP44" s="188"/>
      <c r="GPQ44" s="188"/>
      <c r="GPR44" s="188"/>
      <c r="GPS44" s="188"/>
      <c r="GPT44" s="188"/>
      <c r="GPU44" s="188"/>
      <c r="GPV44" s="188"/>
      <c r="GPW44" s="188"/>
      <c r="GPX44" s="188"/>
      <c r="GPY44" s="188"/>
      <c r="GPZ44" s="188"/>
      <c r="GQA44" s="188"/>
      <c r="GQB44" s="188"/>
      <c r="GQC44" s="188"/>
      <c r="GQD44" s="188"/>
      <c r="GQE44" s="188"/>
      <c r="GQF44" s="188"/>
      <c r="GQG44" s="188"/>
      <c r="GQH44" s="188"/>
      <c r="GQI44" s="188"/>
      <c r="GQJ44" s="188"/>
      <c r="GQK44" s="188"/>
      <c r="GQL44" s="188"/>
      <c r="GQM44" s="188"/>
      <c r="GQN44" s="188"/>
      <c r="GQO44" s="188"/>
      <c r="GQP44" s="188"/>
      <c r="GQQ44" s="188"/>
      <c r="GQR44" s="188"/>
      <c r="GQS44" s="188"/>
      <c r="GQT44" s="188"/>
      <c r="GQU44" s="188"/>
      <c r="GQV44" s="188"/>
      <c r="GQW44" s="188"/>
      <c r="GQX44" s="188"/>
      <c r="GQY44" s="188"/>
      <c r="GQZ44" s="188"/>
      <c r="GRA44" s="188"/>
      <c r="GRB44" s="188"/>
      <c r="GRC44" s="188"/>
      <c r="GRD44" s="188"/>
      <c r="GRE44" s="188"/>
      <c r="GRF44" s="188"/>
      <c r="GRG44" s="188"/>
      <c r="GRH44" s="188"/>
      <c r="GRI44" s="188"/>
      <c r="GRJ44" s="188"/>
      <c r="GRK44" s="188"/>
      <c r="GRL44" s="188"/>
      <c r="GRM44" s="188"/>
      <c r="GRN44" s="188"/>
      <c r="GRO44" s="188"/>
      <c r="GRP44" s="188"/>
      <c r="GRQ44" s="188"/>
      <c r="GRR44" s="188"/>
      <c r="GRS44" s="188"/>
      <c r="GRT44" s="188"/>
      <c r="GRU44" s="188"/>
      <c r="GRV44" s="188"/>
      <c r="GRW44" s="188"/>
      <c r="GRX44" s="188"/>
      <c r="GRY44" s="188"/>
      <c r="GRZ44" s="188"/>
      <c r="GSA44" s="188"/>
      <c r="GSB44" s="188"/>
      <c r="GSC44" s="188"/>
      <c r="GSD44" s="188"/>
      <c r="GSE44" s="188"/>
      <c r="GSF44" s="188"/>
      <c r="GSG44" s="188"/>
      <c r="GSH44" s="188"/>
      <c r="GSI44" s="188"/>
      <c r="GSJ44" s="188"/>
      <c r="GSK44" s="188"/>
      <c r="GSL44" s="188"/>
      <c r="GSM44" s="188"/>
      <c r="GSN44" s="188"/>
      <c r="GSO44" s="188"/>
      <c r="GSP44" s="188"/>
      <c r="GSQ44" s="188"/>
      <c r="GSR44" s="188"/>
      <c r="GSS44" s="188"/>
      <c r="GST44" s="188"/>
      <c r="GSU44" s="188"/>
      <c r="GSV44" s="188"/>
      <c r="GSW44" s="188"/>
      <c r="GSX44" s="188"/>
      <c r="GSY44" s="188"/>
      <c r="GSZ44" s="188"/>
      <c r="GTA44" s="188"/>
      <c r="GTB44" s="188"/>
      <c r="GTC44" s="188"/>
      <c r="GTD44" s="188"/>
      <c r="GTE44" s="188"/>
      <c r="GTF44" s="188"/>
      <c r="GTG44" s="188"/>
      <c r="GTH44" s="188"/>
      <c r="GTI44" s="188"/>
      <c r="GTJ44" s="188"/>
      <c r="GTK44" s="188"/>
      <c r="GTL44" s="188"/>
      <c r="GTM44" s="188"/>
      <c r="GTN44" s="188"/>
      <c r="GTO44" s="188"/>
      <c r="GTP44" s="188"/>
      <c r="GTQ44" s="188"/>
      <c r="GTR44" s="188"/>
      <c r="GTS44" s="188"/>
      <c r="GTT44" s="188"/>
      <c r="GTU44" s="188"/>
      <c r="GTV44" s="188"/>
      <c r="GTW44" s="188"/>
      <c r="GTX44" s="188"/>
      <c r="GTY44" s="188"/>
      <c r="GTZ44" s="188"/>
      <c r="GUA44" s="188"/>
      <c r="GUB44" s="188"/>
      <c r="GUC44" s="188"/>
      <c r="GUD44" s="188"/>
      <c r="GUE44" s="188"/>
      <c r="GUF44" s="188"/>
      <c r="GUG44" s="188"/>
      <c r="GUH44" s="188"/>
      <c r="GUI44" s="188"/>
      <c r="GUJ44" s="188"/>
      <c r="GUK44" s="188"/>
      <c r="GUL44" s="188"/>
      <c r="GUM44" s="188"/>
      <c r="GUN44" s="188"/>
      <c r="GUO44" s="188"/>
      <c r="GUP44" s="188"/>
      <c r="GUQ44" s="188"/>
      <c r="GUR44" s="188"/>
      <c r="GUS44" s="188"/>
      <c r="GUT44" s="188"/>
      <c r="GUU44" s="188"/>
      <c r="GUV44" s="188"/>
      <c r="GUW44" s="188"/>
      <c r="GUX44" s="188"/>
      <c r="GUY44" s="188"/>
      <c r="GUZ44" s="188"/>
      <c r="GVA44" s="188"/>
      <c r="GVB44" s="188"/>
      <c r="GVC44" s="188"/>
      <c r="GVD44" s="188"/>
      <c r="GVE44" s="188"/>
      <c r="GVF44" s="188"/>
      <c r="GVG44" s="188"/>
      <c r="GVH44" s="188"/>
      <c r="GVI44" s="188"/>
      <c r="GVJ44" s="188"/>
      <c r="GVK44" s="188"/>
      <c r="GVL44" s="188"/>
      <c r="GVM44" s="188"/>
      <c r="GVN44" s="188"/>
      <c r="GVO44" s="188"/>
      <c r="GVP44" s="188"/>
      <c r="GVQ44" s="188"/>
      <c r="GVR44" s="188"/>
      <c r="GVS44" s="188"/>
      <c r="GVT44" s="188"/>
      <c r="GVU44" s="188"/>
      <c r="GVV44" s="188"/>
      <c r="GVW44" s="188"/>
      <c r="GVX44" s="188"/>
      <c r="GVY44" s="188"/>
      <c r="GVZ44" s="188"/>
      <c r="GWA44" s="188"/>
      <c r="GWB44" s="188"/>
      <c r="GWC44" s="188"/>
      <c r="GWD44" s="188"/>
      <c r="GWE44" s="188"/>
      <c r="GWF44" s="188"/>
      <c r="GWG44" s="188"/>
      <c r="GWH44" s="188"/>
      <c r="GWI44" s="188"/>
      <c r="GWJ44" s="188"/>
      <c r="GWK44" s="188"/>
      <c r="GWL44" s="188"/>
      <c r="GWM44" s="188"/>
      <c r="GWN44" s="188"/>
      <c r="GWO44" s="188"/>
      <c r="GWP44" s="188"/>
      <c r="GWQ44" s="188"/>
      <c r="GWR44" s="188"/>
      <c r="GWS44" s="188"/>
      <c r="GWT44" s="188"/>
      <c r="GWU44" s="188"/>
      <c r="GWV44" s="188"/>
      <c r="GWW44" s="188"/>
      <c r="GWX44" s="188"/>
      <c r="GWY44" s="188"/>
      <c r="GWZ44" s="188"/>
      <c r="GXA44" s="188"/>
      <c r="GXB44" s="188"/>
      <c r="GXC44" s="188"/>
      <c r="GXD44" s="188"/>
      <c r="GXE44" s="188"/>
      <c r="GXF44" s="188"/>
      <c r="GXG44" s="188"/>
      <c r="GXH44" s="188"/>
      <c r="GXI44" s="188"/>
      <c r="GXJ44" s="188"/>
      <c r="GXK44" s="188"/>
      <c r="GXL44" s="188"/>
      <c r="GXM44" s="188"/>
      <c r="GXN44" s="188"/>
      <c r="GXO44" s="188"/>
      <c r="GXP44" s="188"/>
      <c r="GXQ44" s="188"/>
      <c r="GXR44" s="188"/>
      <c r="GXS44" s="188"/>
      <c r="GXT44" s="188"/>
      <c r="GXU44" s="188"/>
      <c r="GXV44" s="188"/>
      <c r="GXW44" s="188"/>
      <c r="GXX44" s="188"/>
      <c r="GXY44" s="188"/>
      <c r="GXZ44" s="188"/>
      <c r="GYA44" s="188"/>
      <c r="GYB44" s="188"/>
      <c r="GYC44" s="188"/>
      <c r="GYD44" s="188"/>
      <c r="GYE44" s="188"/>
      <c r="GYF44" s="188"/>
      <c r="GYG44" s="188"/>
      <c r="GYH44" s="188"/>
      <c r="GYI44" s="188"/>
      <c r="GYJ44" s="188"/>
      <c r="GYK44" s="188"/>
      <c r="GYL44" s="188"/>
      <c r="GYM44" s="188"/>
      <c r="GYN44" s="188"/>
      <c r="GYO44" s="188"/>
      <c r="GYP44" s="188"/>
      <c r="GYQ44" s="188"/>
      <c r="GYR44" s="188"/>
      <c r="GYS44" s="188"/>
      <c r="GYT44" s="188"/>
      <c r="GYU44" s="188"/>
      <c r="GYV44" s="188"/>
      <c r="GYW44" s="188"/>
      <c r="GYX44" s="188"/>
      <c r="GYY44" s="188"/>
      <c r="GYZ44" s="188"/>
      <c r="GZA44" s="188"/>
      <c r="GZB44" s="188"/>
      <c r="GZC44" s="188"/>
      <c r="GZD44" s="188"/>
      <c r="GZE44" s="188"/>
      <c r="GZF44" s="188"/>
      <c r="GZG44" s="188"/>
      <c r="GZH44" s="188"/>
      <c r="GZI44" s="188"/>
      <c r="GZJ44" s="188"/>
      <c r="GZK44" s="188"/>
      <c r="GZL44" s="188"/>
      <c r="GZM44" s="188"/>
      <c r="GZN44" s="188"/>
      <c r="GZO44" s="188"/>
      <c r="GZP44" s="188"/>
      <c r="GZQ44" s="188"/>
      <c r="GZR44" s="188"/>
      <c r="GZS44" s="188"/>
      <c r="GZT44" s="188"/>
      <c r="GZU44" s="188"/>
      <c r="GZV44" s="188"/>
      <c r="GZW44" s="188"/>
      <c r="GZX44" s="188"/>
      <c r="GZY44" s="188"/>
      <c r="GZZ44" s="188"/>
      <c r="HAA44" s="188"/>
      <c r="HAB44" s="188"/>
      <c r="HAC44" s="188"/>
      <c r="HAD44" s="188"/>
      <c r="HAE44" s="188"/>
      <c r="HAF44" s="188"/>
      <c r="HAG44" s="188"/>
      <c r="HAH44" s="188"/>
      <c r="HAI44" s="188"/>
      <c r="HAJ44" s="188"/>
      <c r="HAK44" s="188"/>
      <c r="HAL44" s="188"/>
      <c r="HAM44" s="188"/>
      <c r="HAN44" s="188"/>
      <c r="HAO44" s="188"/>
      <c r="HAP44" s="188"/>
      <c r="HAQ44" s="188"/>
      <c r="HAR44" s="188"/>
      <c r="HAS44" s="188"/>
      <c r="HAT44" s="188"/>
      <c r="HAU44" s="188"/>
      <c r="HAV44" s="188"/>
      <c r="HAW44" s="188"/>
      <c r="HAX44" s="188"/>
      <c r="HAY44" s="188"/>
      <c r="HAZ44" s="188"/>
      <c r="HBA44" s="188"/>
      <c r="HBB44" s="188"/>
      <c r="HBC44" s="188"/>
      <c r="HBD44" s="188"/>
      <c r="HBE44" s="188"/>
      <c r="HBF44" s="188"/>
      <c r="HBG44" s="188"/>
      <c r="HBH44" s="188"/>
      <c r="HBI44" s="188"/>
      <c r="HBJ44" s="188"/>
      <c r="HBK44" s="188"/>
      <c r="HBL44" s="188"/>
      <c r="HBM44" s="188"/>
      <c r="HBN44" s="188"/>
      <c r="HBO44" s="188"/>
      <c r="HBP44" s="188"/>
      <c r="HBQ44" s="188"/>
      <c r="HBR44" s="188"/>
      <c r="HBS44" s="188"/>
      <c r="HBT44" s="188"/>
      <c r="HBU44" s="188"/>
      <c r="HBV44" s="188"/>
      <c r="HBW44" s="188"/>
      <c r="HBX44" s="188"/>
      <c r="HBY44" s="188"/>
      <c r="HBZ44" s="188"/>
      <c r="HCA44" s="188"/>
      <c r="HCB44" s="188"/>
      <c r="HCC44" s="188"/>
      <c r="HCD44" s="188"/>
      <c r="HCE44" s="188"/>
      <c r="HCF44" s="188"/>
      <c r="HCG44" s="188"/>
      <c r="HCH44" s="188"/>
      <c r="HCI44" s="188"/>
      <c r="HCJ44" s="188"/>
      <c r="HCK44" s="188"/>
      <c r="HCL44" s="188"/>
      <c r="HCM44" s="188"/>
      <c r="HCN44" s="188"/>
      <c r="HCO44" s="188"/>
      <c r="HCP44" s="188"/>
      <c r="HCQ44" s="188"/>
      <c r="HCR44" s="188"/>
      <c r="HCS44" s="188"/>
      <c r="HCT44" s="188"/>
      <c r="HCU44" s="188"/>
      <c r="HCV44" s="188"/>
      <c r="HCW44" s="188"/>
      <c r="HCX44" s="188"/>
      <c r="HCY44" s="188"/>
      <c r="HCZ44" s="188"/>
      <c r="HDA44" s="188"/>
      <c r="HDB44" s="188"/>
      <c r="HDC44" s="188"/>
      <c r="HDD44" s="188"/>
      <c r="HDE44" s="188"/>
      <c r="HDF44" s="188"/>
      <c r="HDG44" s="188"/>
      <c r="HDH44" s="188"/>
      <c r="HDI44" s="188"/>
      <c r="HDJ44" s="188"/>
      <c r="HDK44" s="188"/>
      <c r="HDL44" s="188"/>
      <c r="HDM44" s="188"/>
      <c r="HDN44" s="188"/>
      <c r="HDO44" s="188"/>
      <c r="HDP44" s="188"/>
      <c r="HDQ44" s="188"/>
      <c r="HDR44" s="188"/>
      <c r="HDS44" s="188"/>
      <c r="HDT44" s="188"/>
      <c r="HDU44" s="188"/>
      <c r="HDV44" s="188"/>
      <c r="HDW44" s="188"/>
      <c r="HDX44" s="188"/>
      <c r="HDY44" s="188"/>
      <c r="HDZ44" s="188"/>
      <c r="HEA44" s="188"/>
      <c r="HEB44" s="188"/>
      <c r="HEC44" s="188"/>
      <c r="HED44" s="188"/>
      <c r="HEE44" s="188"/>
      <c r="HEF44" s="188"/>
      <c r="HEG44" s="188"/>
      <c r="HEH44" s="188"/>
      <c r="HEI44" s="188"/>
      <c r="HEJ44" s="188"/>
      <c r="HEK44" s="188"/>
      <c r="HEL44" s="188"/>
      <c r="HEM44" s="188"/>
      <c r="HEN44" s="188"/>
      <c r="HEO44" s="188"/>
      <c r="HEP44" s="188"/>
      <c r="HEQ44" s="188"/>
      <c r="HER44" s="188"/>
      <c r="HES44" s="188"/>
      <c r="HET44" s="188"/>
      <c r="HEU44" s="188"/>
      <c r="HEV44" s="188"/>
      <c r="HEW44" s="188"/>
      <c r="HEX44" s="188"/>
      <c r="HEY44" s="188"/>
      <c r="HEZ44" s="188"/>
      <c r="HFA44" s="188"/>
      <c r="HFB44" s="188"/>
      <c r="HFC44" s="188"/>
      <c r="HFD44" s="188"/>
      <c r="HFE44" s="188"/>
      <c r="HFF44" s="188"/>
      <c r="HFG44" s="188"/>
      <c r="HFH44" s="188"/>
      <c r="HFI44" s="188"/>
      <c r="HFJ44" s="188"/>
      <c r="HFK44" s="188"/>
      <c r="HFL44" s="188"/>
      <c r="HFM44" s="188"/>
      <c r="HFN44" s="188"/>
      <c r="HFO44" s="188"/>
      <c r="HFP44" s="188"/>
      <c r="HFQ44" s="188"/>
      <c r="HFR44" s="188"/>
      <c r="HFS44" s="188"/>
      <c r="HFT44" s="188"/>
      <c r="HFU44" s="188"/>
      <c r="HFV44" s="188"/>
      <c r="HFW44" s="188"/>
      <c r="HFX44" s="188"/>
      <c r="HFY44" s="188"/>
      <c r="HFZ44" s="188"/>
      <c r="HGA44" s="188"/>
      <c r="HGB44" s="188"/>
      <c r="HGC44" s="188"/>
      <c r="HGD44" s="188"/>
      <c r="HGE44" s="188"/>
      <c r="HGF44" s="188"/>
      <c r="HGG44" s="188"/>
      <c r="HGH44" s="188"/>
      <c r="HGI44" s="188"/>
      <c r="HGJ44" s="188"/>
      <c r="HGK44" s="188"/>
      <c r="HGL44" s="188"/>
      <c r="HGM44" s="188"/>
      <c r="HGN44" s="188"/>
      <c r="HGO44" s="188"/>
      <c r="HGP44" s="188"/>
      <c r="HGQ44" s="188"/>
      <c r="HGR44" s="188"/>
      <c r="HGS44" s="188"/>
      <c r="HGT44" s="188"/>
      <c r="HGU44" s="188"/>
      <c r="HGV44" s="188"/>
      <c r="HGW44" s="188"/>
      <c r="HGX44" s="188"/>
      <c r="HGY44" s="188"/>
      <c r="HGZ44" s="188"/>
      <c r="HHA44" s="188"/>
      <c r="HHB44" s="188"/>
      <c r="HHC44" s="188"/>
      <c r="HHD44" s="188"/>
      <c r="HHE44" s="188"/>
      <c r="HHF44" s="188"/>
      <c r="HHG44" s="188"/>
      <c r="HHH44" s="188"/>
      <c r="HHI44" s="188"/>
      <c r="HHJ44" s="188"/>
      <c r="HHK44" s="188"/>
      <c r="HHL44" s="188"/>
      <c r="HHM44" s="188"/>
      <c r="HHN44" s="188"/>
      <c r="HHO44" s="188"/>
      <c r="HHP44" s="188"/>
      <c r="HHQ44" s="188"/>
      <c r="HHR44" s="188"/>
      <c r="HHS44" s="188"/>
      <c r="HHT44" s="188"/>
      <c r="HHU44" s="188"/>
      <c r="HHV44" s="188"/>
      <c r="HHW44" s="188"/>
      <c r="HHX44" s="188"/>
      <c r="HHY44" s="188"/>
      <c r="HHZ44" s="188"/>
      <c r="HIA44" s="188"/>
      <c r="HIB44" s="188"/>
      <c r="HIC44" s="188"/>
      <c r="HID44" s="188"/>
      <c r="HIE44" s="188"/>
      <c r="HIF44" s="188"/>
      <c r="HIG44" s="188"/>
      <c r="HIH44" s="188"/>
      <c r="HII44" s="188"/>
      <c r="HIJ44" s="188"/>
      <c r="HIK44" s="188"/>
      <c r="HIL44" s="188"/>
      <c r="HIM44" s="188"/>
      <c r="HIN44" s="188"/>
      <c r="HIO44" s="188"/>
      <c r="HIP44" s="188"/>
      <c r="HIQ44" s="188"/>
      <c r="HIR44" s="188"/>
      <c r="HIS44" s="188"/>
      <c r="HIT44" s="188"/>
      <c r="HIU44" s="188"/>
      <c r="HIV44" s="188"/>
      <c r="HIW44" s="188"/>
      <c r="HIX44" s="188"/>
      <c r="HIY44" s="188"/>
      <c r="HIZ44" s="188"/>
      <c r="HJA44" s="188"/>
      <c r="HJB44" s="188"/>
      <c r="HJC44" s="188"/>
      <c r="HJD44" s="188"/>
      <c r="HJE44" s="188"/>
      <c r="HJF44" s="188"/>
      <c r="HJG44" s="188"/>
      <c r="HJH44" s="188"/>
      <c r="HJI44" s="188"/>
      <c r="HJJ44" s="188"/>
      <c r="HJK44" s="188"/>
      <c r="HJL44" s="188"/>
      <c r="HJM44" s="188"/>
      <c r="HJN44" s="188"/>
      <c r="HJO44" s="188"/>
      <c r="HJP44" s="188"/>
      <c r="HJQ44" s="188"/>
      <c r="HJR44" s="188"/>
      <c r="HJS44" s="188"/>
      <c r="HJT44" s="188"/>
      <c r="HJU44" s="188"/>
      <c r="HJV44" s="188"/>
      <c r="HJW44" s="188"/>
      <c r="HJX44" s="188"/>
      <c r="HJY44" s="188"/>
      <c r="HJZ44" s="188"/>
      <c r="HKA44" s="188"/>
      <c r="HKB44" s="188"/>
      <c r="HKC44" s="188"/>
      <c r="HKD44" s="188"/>
      <c r="HKE44" s="188"/>
      <c r="HKF44" s="188"/>
      <c r="HKG44" s="188"/>
      <c r="HKH44" s="188"/>
      <c r="HKI44" s="188"/>
      <c r="HKJ44" s="188"/>
      <c r="HKK44" s="188"/>
      <c r="HKL44" s="188"/>
      <c r="HKM44" s="188"/>
      <c r="HKN44" s="188"/>
      <c r="HKO44" s="188"/>
      <c r="HKP44" s="188"/>
      <c r="HKQ44" s="188"/>
      <c r="HKR44" s="188"/>
      <c r="HKS44" s="188"/>
      <c r="HKT44" s="188"/>
      <c r="HKU44" s="188"/>
      <c r="HKV44" s="188"/>
      <c r="HKW44" s="188"/>
      <c r="HKX44" s="188"/>
      <c r="HKY44" s="188"/>
      <c r="HKZ44" s="188"/>
      <c r="HLA44" s="188"/>
      <c r="HLB44" s="188"/>
      <c r="HLC44" s="188"/>
      <c r="HLD44" s="188"/>
      <c r="HLE44" s="188"/>
      <c r="HLF44" s="188"/>
      <c r="HLG44" s="188"/>
      <c r="HLH44" s="188"/>
      <c r="HLI44" s="188"/>
      <c r="HLJ44" s="188"/>
      <c r="HLK44" s="188"/>
      <c r="HLL44" s="188"/>
      <c r="HLM44" s="188"/>
      <c r="HLN44" s="188"/>
      <c r="HLO44" s="188"/>
      <c r="HLP44" s="188"/>
      <c r="HLQ44" s="188"/>
      <c r="HLR44" s="188"/>
      <c r="HLS44" s="188"/>
      <c r="HLT44" s="188"/>
      <c r="HLU44" s="188"/>
      <c r="HLV44" s="188"/>
      <c r="HLW44" s="188"/>
      <c r="HLX44" s="188"/>
      <c r="HLY44" s="188"/>
      <c r="HLZ44" s="188"/>
      <c r="HMA44" s="188"/>
      <c r="HMB44" s="188"/>
      <c r="HMC44" s="188"/>
      <c r="HMD44" s="188"/>
      <c r="HME44" s="188"/>
      <c r="HMF44" s="188"/>
      <c r="HMG44" s="188"/>
      <c r="HMH44" s="188"/>
      <c r="HMI44" s="188"/>
      <c r="HMJ44" s="188"/>
      <c r="HMK44" s="188"/>
      <c r="HML44" s="188"/>
      <c r="HMM44" s="188"/>
      <c r="HMN44" s="188"/>
      <c r="HMO44" s="188"/>
      <c r="HMP44" s="188"/>
      <c r="HMQ44" s="188"/>
      <c r="HMR44" s="188"/>
      <c r="HMS44" s="188"/>
      <c r="HMT44" s="188"/>
      <c r="HMU44" s="188"/>
      <c r="HMV44" s="188"/>
      <c r="HMW44" s="188"/>
      <c r="HMX44" s="188"/>
      <c r="HMY44" s="188"/>
      <c r="HMZ44" s="188"/>
      <c r="HNA44" s="188"/>
      <c r="HNB44" s="188"/>
      <c r="HNC44" s="188"/>
      <c r="HND44" s="188"/>
      <c r="HNE44" s="188"/>
      <c r="HNF44" s="188"/>
      <c r="HNG44" s="188"/>
      <c r="HNH44" s="188"/>
      <c r="HNI44" s="188"/>
      <c r="HNJ44" s="188"/>
      <c r="HNK44" s="188"/>
      <c r="HNL44" s="188"/>
      <c r="HNM44" s="188"/>
      <c r="HNN44" s="188"/>
      <c r="HNO44" s="188"/>
      <c r="HNP44" s="188"/>
      <c r="HNQ44" s="188"/>
      <c r="HNR44" s="188"/>
      <c r="HNS44" s="188"/>
      <c r="HNT44" s="188"/>
      <c r="HNU44" s="188"/>
      <c r="HNV44" s="188"/>
      <c r="HNW44" s="188"/>
      <c r="HNX44" s="188"/>
      <c r="HNY44" s="188"/>
      <c r="HNZ44" s="188"/>
      <c r="HOA44" s="188"/>
      <c r="HOB44" s="188"/>
      <c r="HOC44" s="188"/>
      <c r="HOD44" s="188"/>
      <c r="HOE44" s="188"/>
      <c r="HOF44" s="188"/>
      <c r="HOG44" s="188"/>
      <c r="HOH44" s="188"/>
      <c r="HOI44" s="188"/>
      <c r="HOJ44" s="188"/>
      <c r="HOK44" s="188"/>
      <c r="HOL44" s="188"/>
      <c r="HOM44" s="188"/>
      <c r="HON44" s="188"/>
      <c r="HOO44" s="188"/>
      <c r="HOP44" s="188"/>
      <c r="HOQ44" s="188"/>
      <c r="HOR44" s="188"/>
      <c r="HOS44" s="188"/>
      <c r="HOT44" s="188"/>
      <c r="HOU44" s="188"/>
      <c r="HOV44" s="188"/>
      <c r="HOW44" s="188"/>
      <c r="HOX44" s="188"/>
      <c r="HOY44" s="188"/>
      <c r="HOZ44" s="188"/>
      <c r="HPA44" s="188"/>
      <c r="HPB44" s="188"/>
      <c r="HPC44" s="188"/>
      <c r="HPD44" s="188"/>
      <c r="HPE44" s="188"/>
      <c r="HPF44" s="188"/>
      <c r="HPG44" s="188"/>
      <c r="HPH44" s="188"/>
      <c r="HPI44" s="188"/>
      <c r="HPJ44" s="188"/>
      <c r="HPK44" s="188"/>
      <c r="HPL44" s="188"/>
      <c r="HPM44" s="188"/>
      <c r="HPN44" s="188"/>
      <c r="HPO44" s="188"/>
      <c r="HPP44" s="188"/>
      <c r="HPQ44" s="188"/>
      <c r="HPR44" s="188"/>
      <c r="HPS44" s="188"/>
      <c r="HPT44" s="188"/>
      <c r="HPU44" s="188"/>
      <c r="HPV44" s="188"/>
      <c r="HPW44" s="188"/>
      <c r="HPX44" s="188"/>
      <c r="HPY44" s="188"/>
      <c r="HPZ44" s="188"/>
      <c r="HQA44" s="188"/>
      <c r="HQB44" s="188"/>
      <c r="HQC44" s="188"/>
      <c r="HQD44" s="188"/>
      <c r="HQE44" s="188"/>
      <c r="HQF44" s="188"/>
      <c r="HQG44" s="188"/>
      <c r="HQH44" s="188"/>
      <c r="HQI44" s="188"/>
      <c r="HQJ44" s="188"/>
      <c r="HQK44" s="188"/>
      <c r="HQL44" s="188"/>
      <c r="HQM44" s="188"/>
      <c r="HQN44" s="188"/>
      <c r="HQO44" s="188"/>
      <c r="HQP44" s="188"/>
      <c r="HQQ44" s="188"/>
      <c r="HQR44" s="188"/>
      <c r="HQS44" s="188"/>
      <c r="HQT44" s="188"/>
      <c r="HQU44" s="188"/>
      <c r="HQV44" s="188"/>
      <c r="HQW44" s="188"/>
      <c r="HQX44" s="188"/>
      <c r="HQY44" s="188"/>
      <c r="HQZ44" s="188"/>
      <c r="HRA44" s="188"/>
      <c r="HRB44" s="188"/>
      <c r="HRC44" s="188"/>
      <c r="HRD44" s="188"/>
      <c r="HRE44" s="188"/>
      <c r="HRF44" s="188"/>
      <c r="HRG44" s="188"/>
      <c r="HRH44" s="188"/>
      <c r="HRI44" s="188"/>
      <c r="HRJ44" s="188"/>
      <c r="HRK44" s="188"/>
      <c r="HRL44" s="188"/>
      <c r="HRM44" s="188"/>
      <c r="HRN44" s="188"/>
      <c r="HRO44" s="188"/>
      <c r="HRP44" s="188"/>
      <c r="HRQ44" s="188"/>
      <c r="HRR44" s="188"/>
      <c r="HRS44" s="188"/>
      <c r="HRT44" s="188"/>
      <c r="HRU44" s="188"/>
      <c r="HRV44" s="188"/>
      <c r="HRW44" s="188"/>
      <c r="HRX44" s="188"/>
      <c r="HRY44" s="188"/>
      <c r="HRZ44" s="188"/>
      <c r="HSA44" s="188"/>
      <c r="HSB44" s="188"/>
      <c r="HSC44" s="188"/>
      <c r="HSD44" s="188"/>
      <c r="HSE44" s="188"/>
      <c r="HSF44" s="188"/>
      <c r="HSG44" s="188"/>
      <c r="HSH44" s="188"/>
      <c r="HSI44" s="188"/>
      <c r="HSJ44" s="188"/>
      <c r="HSK44" s="188"/>
      <c r="HSL44" s="188"/>
      <c r="HSM44" s="188"/>
      <c r="HSN44" s="188"/>
      <c r="HSO44" s="188"/>
      <c r="HSP44" s="188"/>
      <c r="HSQ44" s="188"/>
      <c r="HSR44" s="188"/>
      <c r="HSS44" s="188"/>
      <c r="HST44" s="188"/>
      <c r="HSU44" s="188"/>
      <c r="HSV44" s="188"/>
      <c r="HSW44" s="188"/>
      <c r="HSX44" s="188"/>
      <c r="HSY44" s="188"/>
      <c r="HSZ44" s="188"/>
      <c r="HTA44" s="188"/>
      <c r="HTB44" s="188"/>
      <c r="HTC44" s="188"/>
      <c r="HTD44" s="188"/>
      <c r="HTE44" s="188"/>
      <c r="HTF44" s="188"/>
      <c r="HTG44" s="188"/>
      <c r="HTH44" s="188"/>
      <c r="HTI44" s="188"/>
      <c r="HTJ44" s="188"/>
      <c r="HTK44" s="188"/>
      <c r="HTL44" s="188"/>
      <c r="HTM44" s="188"/>
      <c r="HTN44" s="188"/>
      <c r="HTO44" s="188"/>
      <c r="HTP44" s="188"/>
      <c r="HTQ44" s="188"/>
      <c r="HTR44" s="188"/>
      <c r="HTS44" s="188"/>
      <c r="HTT44" s="188"/>
      <c r="HTU44" s="188"/>
      <c r="HTV44" s="188"/>
      <c r="HTW44" s="188"/>
      <c r="HTX44" s="188"/>
      <c r="HTY44" s="188"/>
      <c r="HTZ44" s="188"/>
      <c r="HUA44" s="188"/>
      <c r="HUB44" s="188"/>
      <c r="HUC44" s="188"/>
      <c r="HUD44" s="188"/>
      <c r="HUE44" s="188"/>
      <c r="HUF44" s="188"/>
      <c r="HUG44" s="188"/>
      <c r="HUH44" s="188"/>
      <c r="HUI44" s="188"/>
      <c r="HUJ44" s="188"/>
      <c r="HUK44" s="188"/>
      <c r="HUL44" s="188"/>
      <c r="HUM44" s="188"/>
      <c r="HUN44" s="188"/>
      <c r="HUO44" s="188"/>
      <c r="HUP44" s="188"/>
      <c r="HUQ44" s="188"/>
      <c r="HUR44" s="188"/>
      <c r="HUS44" s="188"/>
      <c r="HUT44" s="188"/>
      <c r="HUU44" s="188"/>
      <c r="HUV44" s="188"/>
      <c r="HUW44" s="188"/>
      <c r="HUX44" s="188"/>
      <c r="HUY44" s="188"/>
      <c r="HUZ44" s="188"/>
      <c r="HVA44" s="188"/>
      <c r="HVB44" s="188"/>
      <c r="HVC44" s="188"/>
      <c r="HVD44" s="188"/>
      <c r="HVE44" s="188"/>
      <c r="HVF44" s="188"/>
      <c r="HVG44" s="188"/>
      <c r="HVH44" s="188"/>
      <c r="HVI44" s="188"/>
      <c r="HVJ44" s="188"/>
      <c r="HVK44" s="188"/>
      <c r="HVL44" s="188"/>
      <c r="HVM44" s="188"/>
      <c r="HVN44" s="188"/>
      <c r="HVO44" s="188"/>
      <c r="HVP44" s="188"/>
      <c r="HVQ44" s="188"/>
      <c r="HVR44" s="188"/>
      <c r="HVS44" s="188"/>
      <c r="HVT44" s="188"/>
      <c r="HVU44" s="188"/>
      <c r="HVV44" s="188"/>
      <c r="HVW44" s="188"/>
      <c r="HVX44" s="188"/>
      <c r="HVY44" s="188"/>
      <c r="HVZ44" s="188"/>
      <c r="HWA44" s="188"/>
      <c r="HWB44" s="188"/>
      <c r="HWC44" s="188"/>
      <c r="HWD44" s="188"/>
      <c r="HWE44" s="188"/>
      <c r="HWF44" s="188"/>
      <c r="HWG44" s="188"/>
      <c r="HWH44" s="188"/>
      <c r="HWI44" s="188"/>
      <c r="HWJ44" s="188"/>
      <c r="HWK44" s="188"/>
      <c r="HWL44" s="188"/>
      <c r="HWM44" s="188"/>
      <c r="HWN44" s="188"/>
      <c r="HWO44" s="188"/>
      <c r="HWP44" s="188"/>
      <c r="HWQ44" s="188"/>
      <c r="HWR44" s="188"/>
      <c r="HWS44" s="188"/>
      <c r="HWT44" s="188"/>
      <c r="HWU44" s="188"/>
      <c r="HWV44" s="188"/>
      <c r="HWW44" s="188"/>
      <c r="HWX44" s="188"/>
      <c r="HWY44" s="188"/>
      <c r="HWZ44" s="188"/>
      <c r="HXA44" s="188"/>
      <c r="HXB44" s="188"/>
      <c r="HXC44" s="188"/>
      <c r="HXD44" s="188"/>
      <c r="HXE44" s="188"/>
      <c r="HXF44" s="188"/>
      <c r="HXG44" s="188"/>
      <c r="HXH44" s="188"/>
      <c r="HXI44" s="188"/>
      <c r="HXJ44" s="188"/>
      <c r="HXK44" s="188"/>
      <c r="HXL44" s="188"/>
      <c r="HXM44" s="188"/>
      <c r="HXN44" s="188"/>
      <c r="HXO44" s="188"/>
      <c r="HXP44" s="188"/>
      <c r="HXQ44" s="188"/>
      <c r="HXR44" s="188"/>
      <c r="HXS44" s="188"/>
      <c r="HXT44" s="188"/>
      <c r="HXU44" s="188"/>
      <c r="HXV44" s="188"/>
      <c r="HXW44" s="188"/>
      <c r="HXX44" s="188"/>
      <c r="HXY44" s="188"/>
      <c r="HXZ44" s="188"/>
      <c r="HYA44" s="188"/>
      <c r="HYB44" s="188"/>
      <c r="HYC44" s="188"/>
      <c r="HYD44" s="188"/>
      <c r="HYE44" s="188"/>
      <c r="HYF44" s="188"/>
      <c r="HYG44" s="188"/>
      <c r="HYH44" s="188"/>
      <c r="HYI44" s="188"/>
      <c r="HYJ44" s="188"/>
      <c r="HYK44" s="188"/>
      <c r="HYL44" s="188"/>
      <c r="HYM44" s="188"/>
      <c r="HYN44" s="188"/>
      <c r="HYO44" s="188"/>
      <c r="HYP44" s="188"/>
      <c r="HYQ44" s="188"/>
      <c r="HYR44" s="188"/>
      <c r="HYS44" s="188"/>
      <c r="HYT44" s="188"/>
      <c r="HYU44" s="188"/>
      <c r="HYV44" s="188"/>
      <c r="HYW44" s="188"/>
      <c r="HYX44" s="188"/>
      <c r="HYY44" s="188"/>
      <c r="HYZ44" s="188"/>
      <c r="HZA44" s="188"/>
      <c r="HZB44" s="188"/>
      <c r="HZC44" s="188"/>
      <c r="HZD44" s="188"/>
      <c r="HZE44" s="188"/>
      <c r="HZF44" s="188"/>
      <c r="HZG44" s="188"/>
      <c r="HZH44" s="188"/>
      <c r="HZI44" s="188"/>
      <c r="HZJ44" s="188"/>
      <c r="HZK44" s="188"/>
      <c r="HZL44" s="188"/>
      <c r="HZM44" s="188"/>
      <c r="HZN44" s="188"/>
      <c r="HZO44" s="188"/>
      <c r="HZP44" s="188"/>
      <c r="HZQ44" s="188"/>
      <c r="HZR44" s="188"/>
      <c r="HZS44" s="188"/>
      <c r="HZT44" s="188"/>
      <c r="HZU44" s="188"/>
      <c r="HZV44" s="188"/>
      <c r="HZW44" s="188"/>
      <c r="HZX44" s="188"/>
      <c r="HZY44" s="188"/>
      <c r="HZZ44" s="188"/>
      <c r="IAA44" s="188"/>
      <c r="IAB44" s="188"/>
      <c r="IAC44" s="188"/>
      <c r="IAD44" s="188"/>
      <c r="IAE44" s="188"/>
      <c r="IAF44" s="188"/>
      <c r="IAG44" s="188"/>
      <c r="IAH44" s="188"/>
      <c r="IAI44" s="188"/>
      <c r="IAJ44" s="188"/>
      <c r="IAK44" s="188"/>
      <c r="IAL44" s="188"/>
      <c r="IAM44" s="188"/>
      <c r="IAN44" s="188"/>
      <c r="IAO44" s="188"/>
      <c r="IAP44" s="188"/>
      <c r="IAQ44" s="188"/>
      <c r="IAR44" s="188"/>
      <c r="IAS44" s="188"/>
      <c r="IAT44" s="188"/>
      <c r="IAU44" s="188"/>
      <c r="IAV44" s="188"/>
      <c r="IAW44" s="188"/>
      <c r="IAX44" s="188"/>
      <c r="IAY44" s="188"/>
      <c r="IAZ44" s="188"/>
      <c r="IBA44" s="188"/>
      <c r="IBB44" s="188"/>
      <c r="IBC44" s="188"/>
      <c r="IBD44" s="188"/>
      <c r="IBE44" s="188"/>
      <c r="IBF44" s="188"/>
      <c r="IBG44" s="188"/>
      <c r="IBH44" s="188"/>
      <c r="IBI44" s="188"/>
      <c r="IBJ44" s="188"/>
      <c r="IBK44" s="188"/>
      <c r="IBL44" s="188"/>
      <c r="IBM44" s="188"/>
      <c r="IBN44" s="188"/>
      <c r="IBO44" s="188"/>
      <c r="IBP44" s="188"/>
      <c r="IBQ44" s="188"/>
      <c r="IBR44" s="188"/>
      <c r="IBS44" s="188"/>
      <c r="IBT44" s="188"/>
      <c r="IBU44" s="188"/>
      <c r="IBV44" s="188"/>
      <c r="IBW44" s="188"/>
      <c r="IBX44" s="188"/>
      <c r="IBY44" s="188"/>
      <c r="IBZ44" s="188"/>
      <c r="ICA44" s="188"/>
      <c r="ICB44" s="188"/>
      <c r="ICC44" s="188"/>
      <c r="ICD44" s="188"/>
      <c r="ICE44" s="188"/>
      <c r="ICF44" s="188"/>
      <c r="ICG44" s="188"/>
      <c r="ICH44" s="188"/>
      <c r="ICI44" s="188"/>
      <c r="ICJ44" s="188"/>
      <c r="ICK44" s="188"/>
      <c r="ICL44" s="188"/>
      <c r="ICM44" s="188"/>
      <c r="ICN44" s="188"/>
      <c r="ICO44" s="188"/>
      <c r="ICP44" s="188"/>
      <c r="ICQ44" s="188"/>
      <c r="ICR44" s="188"/>
      <c r="ICS44" s="188"/>
      <c r="ICT44" s="188"/>
      <c r="ICU44" s="188"/>
      <c r="ICV44" s="188"/>
      <c r="ICW44" s="188"/>
      <c r="ICX44" s="188"/>
      <c r="ICY44" s="188"/>
      <c r="ICZ44" s="188"/>
      <c r="IDA44" s="188"/>
      <c r="IDB44" s="188"/>
      <c r="IDC44" s="188"/>
      <c r="IDD44" s="188"/>
      <c r="IDE44" s="188"/>
      <c r="IDF44" s="188"/>
      <c r="IDG44" s="188"/>
      <c r="IDH44" s="188"/>
      <c r="IDI44" s="188"/>
      <c r="IDJ44" s="188"/>
      <c r="IDK44" s="188"/>
      <c r="IDL44" s="188"/>
      <c r="IDM44" s="188"/>
      <c r="IDN44" s="188"/>
      <c r="IDO44" s="188"/>
      <c r="IDP44" s="188"/>
      <c r="IDQ44" s="188"/>
      <c r="IDR44" s="188"/>
      <c r="IDS44" s="188"/>
      <c r="IDT44" s="188"/>
      <c r="IDU44" s="188"/>
      <c r="IDV44" s="188"/>
      <c r="IDW44" s="188"/>
      <c r="IDX44" s="188"/>
      <c r="IDY44" s="188"/>
      <c r="IDZ44" s="188"/>
      <c r="IEA44" s="188"/>
      <c r="IEB44" s="188"/>
      <c r="IEC44" s="188"/>
      <c r="IED44" s="188"/>
      <c r="IEE44" s="188"/>
      <c r="IEF44" s="188"/>
      <c r="IEG44" s="188"/>
      <c r="IEH44" s="188"/>
      <c r="IEI44" s="188"/>
      <c r="IEJ44" s="188"/>
      <c r="IEK44" s="188"/>
      <c r="IEL44" s="188"/>
      <c r="IEM44" s="188"/>
      <c r="IEN44" s="188"/>
      <c r="IEO44" s="188"/>
      <c r="IEP44" s="188"/>
      <c r="IEQ44" s="188"/>
      <c r="IER44" s="188"/>
      <c r="IES44" s="188"/>
      <c r="IET44" s="188"/>
      <c r="IEU44" s="188"/>
      <c r="IEV44" s="188"/>
      <c r="IEW44" s="188"/>
      <c r="IEX44" s="188"/>
      <c r="IEY44" s="188"/>
      <c r="IEZ44" s="188"/>
      <c r="IFA44" s="188"/>
      <c r="IFB44" s="188"/>
      <c r="IFC44" s="188"/>
      <c r="IFD44" s="188"/>
      <c r="IFE44" s="188"/>
      <c r="IFF44" s="188"/>
      <c r="IFG44" s="188"/>
      <c r="IFH44" s="188"/>
      <c r="IFI44" s="188"/>
      <c r="IFJ44" s="188"/>
      <c r="IFK44" s="188"/>
      <c r="IFL44" s="188"/>
      <c r="IFM44" s="188"/>
      <c r="IFN44" s="188"/>
      <c r="IFO44" s="188"/>
      <c r="IFP44" s="188"/>
      <c r="IFQ44" s="188"/>
      <c r="IFR44" s="188"/>
      <c r="IFS44" s="188"/>
      <c r="IFT44" s="188"/>
      <c r="IFU44" s="188"/>
      <c r="IFV44" s="188"/>
      <c r="IFW44" s="188"/>
      <c r="IFX44" s="188"/>
      <c r="IFY44" s="188"/>
      <c r="IFZ44" s="188"/>
      <c r="IGA44" s="188"/>
      <c r="IGB44" s="188"/>
      <c r="IGC44" s="188"/>
      <c r="IGD44" s="188"/>
      <c r="IGE44" s="188"/>
      <c r="IGF44" s="188"/>
      <c r="IGG44" s="188"/>
      <c r="IGH44" s="188"/>
      <c r="IGI44" s="188"/>
      <c r="IGJ44" s="188"/>
      <c r="IGK44" s="188"/>
      <c r="IGL44" s="188"/>
      <c r="IGM44" s="188"/>
      <c r="IGN44" s="188"/>
      <c r="IGO44" s="188"/>
      <c r="IGP44" s="188"/>
      <c r="IGQ44" s="188"/>
      <c r="IGR44" s="188"/>
      <c r="IGS44" s="188"/>
      <c r="IGT44" s="188"/>
      <c r="IGU44" s="188"/>
      <c r="IGV44" s="188"/>
      <c r="IGW44" s="188"/>
      <c r="IGX44" s="188"/>
      <c r="IGY44" s="188"/>
      <c r="IGZ44" s="188"/>
      <c r="IHA44" s="188"/>
      <c r="IHB44" s="188"/>
      <c r="IHC44" s="188"/>
      <c r="IHD44" s="188"/>
      <c r="IHE44" s="188"/>
      <c r="IHF44" s="188"/>
      <c r="IHG44" s="188"/>
      <c r="IHH44" s="188"/>
      <c r="IHI44" s="188"/>
      <c r="IHJ44" s="188"/>
      <c r="IHK44" s="188"/>
      <c r="IHL44" s="188"/>
      <c r="IHM44" s="188"/>
      <c r="IHN44" s="188"/>
      <c r="IHO44" s="188"/>
      <c r="IHP44" s="188"/>
      <c r="IHQ44" s="188"/>
      <c r="IHR44" s="188"/>
      <c r="IHS44" s="188"/>
      <c r="IHT44" s="188"/>
      <c r="IHU44" s="188"/>
      <c r="IHV44" s="188"/>
      <c r="IHW44" s="188"/>
      <c r="IHX44" s="188"/>
      <c r="IHY44" s="188"/>
      <c r="IHZ44" s="188"/>
      <c r="IIA44" s="188"/>
      <c r="IIB44" s="188"/>
      <c r="IIC44" s="188"/>
      <c r="IID44" s="188"/>
      <c r="IIE44" s="188"/>
      <c r="IIF44" s="188"/>
      <c r="IIG44" s="188"/>
      <c r="IIH44" s="188"/>
      <c r="III44" s="188"/>
      <c r="IIJ44" s="188"/>
      <c r="IIK44" s="188"/>
      <c r="IIL44" s="188"/>
      <c r="IIM44" s="188"/>
      <c r="IIN44" s="188"/>
      <c r="IIO44" s="188"/>
      <c r="IIP44" s="188"/>
      <c r="IIQ44" s="188"/>
      <c r="IIR44" s="188"/>
      <c r="IIS44" s="188"/>
      <c r="IIT44" s="188"/>
      <c r="IIU44" s="188"/>
      <c r="IIV44" s="188"/>
      <c r="IIW44" s="188"/>
      <c r="IIX44" s="188"/>
      <c r="IIY44" s="188"/>
      <c r="IIZ44" s="188"/>
      <c r="IJA44" s="188"/>
      <c r="IJB44" s="188"/>
      <c r="IJC44" s="188"/>
      <c r="IJD44" s="188"/>
      <c r="IJE44" s="188"/>
      <c r="IJF44" s="188"/>
      <c r="IJG44" s="188"/>
      <c r="IJH44" s="188"/>
      <c r="IJI44" s="188"/>
      <c r="IJJ44" s="188"/>
      <c r="IJK44" s="188"/>
      <c r="IJL44" s="188"/>
      <c r="IJM44" s="188"/>
      <c r="IJN44" s="188"/>
      <c r="IJO44" s="188"/>
      <c r="IJP44" s="188"/>
      <c r="IJQ44" s="188"/>
      <c r="IJR44" s="188"/>
      <c r="IJS44" s="188"/>
      <c r="IJT44" s="188"/>
      <c r="IJU44" s="188"/>
      <c r="IJV44" s="188"/>
      <c r="IJW44" s="188"/>
      <c r="IJX44" s="188"/>
      <c r="IJY44" s="188"/>
      <c r="IJZ44" s="188"/>
      <c r="IKA44" s="188"/>
      <c r="IKB44" s="188"/>
      <c r="IKC44" s="188"/>
      <c r="IKD44" s="188"/>
      <c r="IKE44" s="188"/>
      <c r="IKF44" s="188"/>
      <c r="IKG44" s="188"/>
      <c r="IKH44" s="188"/>
      <c r="IKI44" s="188"/>
      <c r="IKJ44" s="188"/>
      <c r="IKK44" s="188"/>
      <c r="IKL44" s="188"/>
      <c r="IKM44" s="188"/>
      <c r="IKN44" s="188"/>
      <c r="IKO44" s="188"/>
      <c r="IKP44" s="188"/>
      <c r="IKQ44" s="188"/>
      <c r="IKR44" s="188"/>
      <c r="IKS44" s="188"/>
      <c r="IKT44" s="188"/>
      <c r="IKU44" s="188"/>
      <c r="IKV44" s="188"/>
      <c r="IKW44" s="188"/>
      <c r="IKX44" s="188"/>
      <c r="IKY44" s="188"/>
      <c r="IKZ44" s="188"/>
      <c r="ILA44" s="188"/>
      <c r="ILB44" s="188"/>
      <c r="ILC44" s="188"/>
      <c r="ILD44" s="188"/>
      <c r="ILE44" s="188"/>
      <c r="ILF44" s="188"/>
      <c r="ILG44" s="188"/>
      <c r="ILH44" s="188"/>
      <c r="ILI44" s="188"/>
      <c r="ILJ44" s="188"/>
      <c r="ILK44" s="188"/>
      <c r="ILL44" s="188"/>
      <c r="ILM44" s="188"/>
      <c r="ILN44" s="188"/>
      <c r="ILO44" s="188"/>
      <c r="ILP44" s="188"/>
      <c r="ILQ44" s="188"/>
      <c r="ILR44" s="188"/>
      <c r="ILS44" s="188"/>
      <c r="ILT44" s="188"/>
      <c r="ILU44" s="188"/>
      <c r="ILV44" s="188"/>
      <c r="ILW44" s="188"/>
      <c r="ILX44" s="188"/>
      <c r="ILY44" s="188"/>
      <c r="ILZ44" s="188"/>
      <c r="IMA44" s="188"/>
      <c r="IMB44" s="188"/>
      <c r="IMC44" s="188"/>
      <c r="IMD44" s="188"/>
      <c r="IME44" s="188"/>
      <c r="IMF44" s="188"/>
      <c r="IMG44" s="188"/>
      <c r="IMH44" s="188"/>
      <c r="IMI44" s="188"/>
      <c r="IMJ44" s="188"/>
      <c r="IMK44" s="188"/>
      <c r="IML44" s="188"/>
      <c r="IMM44" s="188"/>
      <c r="IMN44" s="188"/>
      <c r="IMO44" s="188"/>
      <c r="IMP44" s="188"/>
      <c r="IMQ44" s="188"/>
      <c r="IMR44" s="188"/>
      <c r="IMS44" s="188"/>
      <c r="IMT44" s="188"/>
      <c r="IMU44" s="188"/>
      <c r="IMV44" s="188"/>
      <c r="IMW44" s="188"/>
      <c r="IMX44" s="188"/>
      <c r="IMY44" s="188"/>
      <c r="IMZ44" s="188"/>
      <c r="INA44" s="188"/>
      <c r="INB44" s="188"/>
      <c r="INC44" s="188"/>
      <c r="IND44" s="188"/>
      <c r="INE44" s="188"/>
      <c r="INF44" s="188"/>
      <c r="ING44" s="188"/>
      <c r="INH44" s="188"/>
      <c r="INI44" s="188"/>
      <c r="INJ44" s="188"/>
      <c r="INK44" s="188"/>
      <c r="INL44" s="188"/>
      <c r="INM44" s="188"/>
      <c r="INN44" s="188"/>
      <c r="INO44" s="188"/>
      <c r="INP44" s="188"/>
      <c r="INQ44" s="188"/>
      <c r="INR44" s="188"/>
      <c r="INS44" s="188"/>
      <c r="INT44" s="188"/>
      <c r="INU44" s="188"/>
      <c r="INV44" s="188"/>
      <c r="INW44" s="188"/>
      <c r="INX44" s="188"/>
      <c r="INY44" s="188"/>
      <c r="INZ44" s="188"/>
      <c r="IOA44" s="188"/>
      <c r="IOB44" s="188"/>
      <c r="IOC44" s="188"/>
      <c r="IOD44" s="188"/>
      <c r="IOE44" s="188"/>
      <c r="IOF44" s="188"/>
      <c r="IOG44" s="188"/>
      <c r="IOH44" s="188"/>
      <c r="IOI44" s="188"/>
      <c r="IOJ44" s="188"/>
      <c r="IOK44" s="188"/>
      <c r="IOL44" s="188"/>
      <c r="IOM44" s="188"/>
      <c r="ION44" s="188"/>
      <c r="IOO44" s="188"/>
      <c r="IOP44" s="188"/>
      <c r="IOQ44" s="188"/>
      <c r="IOR44" s="188"/>
      <c r="IOS44" s="188"/>
      <c r="IOT44" s="188"/>
      <c r="IOU44" s="188"/>
      <c r="IOV44" s="188"/>
      <c r="IOW44" s="188"/>
      <c r="IOX44" s="188"/>
      <c r="IOY44" s="188"/>
      <c r="IOZ44" s="188"/>
      <c r="IPA44" s="188"/>
      <c r="IPB44" s="188"/>
      <c r="IPC44" s="188"/>
      <c r="IPD44" s="188"/>
      <c r="IPE44" s="188"/>
      <c r="IPF44" s="188"/>
      <c r="IPG44" s="188"/>
      <c r="IPH44" s="188"/>
      <c r="IPI44" s="188"/>
      <c r="IPJ44" s="188"/>
      <c r="IPK44" s="188"/>
      <c r="IPL44" s="188"/>
      <c r="IPM44" s="188"/>
      <c r="IPN44" s="188"/>
      <c r="IPO44" s="188"/>
      <c r="IPP44" s="188"/>
      <c r="IPQ44" s="188"/>
      <c r="IPR44" s="188"/>
      <c r="IPS44" s="188"/>
      <c r="IPT44" s="188"/>
      <c r="IPU44" s="188"/>
      <c r="IPV44" s="188"/>
      <c r="IPW44" s="188"/>
      <c r="IPX44" s="188"/>
      <c r="IPY44" s="188"/>
      <c r="IPZ44" s="188"/>
      <c r="IQA44" s="188"/>
      <c r="IQB44" s="188"/>
      <c r="IQC44" s="188"/>
      <c r="IQD44" s="188"/>
      <c r="IQE44" s="188"/>
      <c r="IQF44" s="188"/>
      <c r="IQG44" s="188"/>
      <c r="IQH44" s="188"/>
      <c r="IQI44" s="188"/>
      <c r="IQJ44" s="188"/>
      <c r="IQK44" s="188"/>
      <c r="IQL44" s="188"/>
      <c r="IQM44" s="188"/>
      <c r="IQN44" s="188"/>
      <c r="IQO44" s="188"/>
      <c r="IQP44" s="188"/>
      <c r="IQQ44" s="188"/>
      <c r="IQR44" s="188"/>
      <c r="IQS44" s="188"/>
      <c r="IQT44" s="188"/>
      <c r="IQU44" s="188"/>
      <c r="IQV44" s="188"/>
      <c r="IQW44" s="188"/>
      <c r="IQX44" s="188"/>
      <c r="IQY44" s="188"/>
      <c r="IQZ44" s="188"/>
      <c r="IRA44" s="188"/>
      <c r="IRB44" s="188"/>
      <c r="IRC44" s="188"/>
      <c r="IRD44" s="188"/>
      <c r="IRE44" s="188"/>
      <c r="IRF44" s="188"/>
      <c r="IRG44" s="188"/>
      <c r="IRH44" s="188"/>
      <c r="IRI44" s="188"/>
      <c r="IRJ44" s="188"/>
      <c r="IRK44" s="188"/>
      <c r="IRL44" s="188"/>
      <c r="IRM44" s="188"/>
      <c r="IRN44" s="188"/>
      <c r="IRO44" s="188"/>
      <c r="IRP44" s="188"/>
      <c r="IRQ44" s="188"/>
      <c r="IRR44" s="188"/>
      <c r="IRS44" s="188"/>
      <c r="IRT44" s="188"/>
      <c r="IRU44" s="188"/>
      <c r="IRV44" s="188"/>
      <c r="IRW44" s="188"/>
      <c r="IRX44" s="188"/>
      <c r="IRY44" s="188"/>
      <c r="IRZ44" s="188"/>
      <c r="ISA44" s="188"/>
      <c r="ISB44" s="188"/>
      <c r="ISC44" s="188"/>
      <c r="ISD44" s="188"/>
      <c r="ISE44" s="188"/>
      <c r="ISF44" s="188"/>
      <c r="ISG44" s="188"/>
      <c r="ISH44" s="188"/>
      <c r="ISI44" s="188"/>
      <c r="ISJ44" s="188"/>
      <c r="ISK44" s="188"/>
      <c r="ISL44" s="188"/>
      <c r="ISM44" s="188"/>
      <c r="ISN44" s="188"/>
      <c r="ISO44" s="188"/>
      <c r="ISP44" s="188"/>
      <c r="ISQ44" s="188"/>
      <c r="ISR44" s="188"/>
      <c r="ISS44" s="188"/>
      <c r="IST44" s="188"/>
      <c r="ISU44" s="188"/>
      <c r="ISV44" s="188"/>
      <c r="ISW44" s="188"/>
      <c r="ISX44" s="188"/>
      <c r="ISY44" s="188"/>
      <c r="ISZ44" s="188"/>
      <c r="ITA44" s="188"/>
      <c r="ITB44" s="188"/>
      <c r="ITC44" s="188"/>
      <c r="ITD44" s="188"/>
      <c r="ITE44" s="188"/>
      <c r="ITF44" s="188"/>
      <c r="ITG44" s="188"/>
      <c r="ITH44" s="188"/>
      <c r="ITI44" s="188"/>
      <c r="ITJ44" s="188"/>
      <c r="ITK44" s="188"/>
      <c r="ITL44" s="188"/>
      <c r="ITM44" s="188"/>
      <c r="ITN44" s="188"/>
      <c r="ITO44" s="188"/>
      <c r="ITP44" s="188"/>
      <c r="ITQ44" s="188"/>
      <c r="ITR44" s="188"/>
      <c r="ITS44" s="188"/>
      <c r="ITT44" s="188"/>
      <c r="ITU44" s="188"/>
      <c r="ITV44" s="188"/>
      <c r="ITW44" s="188"/>
      <c r="ITX44" s="188"/>
      <c r="ITY44" s="188"/>
      <c r="ITZ44" s="188"/>
      <c r="IUA44" s="188"/>
      <c r="IUB44" s="188"/>
      <c r="IUC44" s="188"/>
      <c r="IUD44" s="188"/>
      <c r="IUE44" s="188"/>
      <c r="IUF44" s="188"/>
      <c r="IUG44" s="188"/>
      <c r="IUH44" s="188"/>
      <c r="IUI44" s="188"/>
      <c r="IUJ44" s="188"/>
      <c r="IUK44" s="188"/>
      <c r="IUL44" s="188"/>
      <c r="IUM44" s="188"/>
      <c r="IUN44" s="188"/>
      <c r="IUO44" s="188"/>
      <c r="IUP44" s="188"/>
      <c r="IUQ44" s="188"/>
      <c r="IUR44" s="188"/>
      <c r="IUS44" s="188"/>
      <c r="IUT44" s="188"/>
      <c r="IUU44" s="188"/>
      <c r="IUV44" s="188"/>
      <c r="IUW44" s="188"/>
      <c r="IUX44" s="188"/>
      <c r="IUY44" s="188"/>
      <c r="IUZ44" s="188"/>
      <c r="IVA44" s="188"/>
      <c r="IVB44" s="188"/>
      <c r="IVC44" s="188"/>
      <c r="IVD44" s="188"/>
      <c r="IVE44" s="188"/>
      <c r="IVF44" s="188"/>
      <c r="IVG44" s="188"/>
      <c r="IVH44" s="188"/>
      <c r="IVI44" s="188"/>
      <c r="IVJ44" s="188"/>
      <c r="IVK44" s="188"/>
      <c r="IVL44" s="188"/>
      <c r="IVM44" s="188"/>
      <c r="IVN44" s="188"/>
      <c r="IVO44" s="188"/>
      <c r="IVP44" s="188"/>
      <c r="IVQ44" s="188"/>
      <c r="IVR44" s="188"/>
      <c r="IVS44" s="188"/>
      <c r="IVT44" s="188"/>
      <c r="IVU44" s="188"/>
      <c r="IVV44" s="188"/>
      <c r="IVW44" s="188"/>
      <c r="IVX44" s="188"/>
      <c r="IVY44" s="188"/>
      <c r="IVZ44" s="188"/>
      <c r="IWA44" s="188"/>
      <c r="IWB44" s="188"/>
      <c r="IWC44" s="188"/>
      <c r="IWD44" s="188"/>
      <c r="IWE44" s="188"/>
      <c r="IWF44" s="188"/>
      <c r="IWG44" s="188"/>
      <c r="IWH44" s="188"/>
      <c r="IWI44" s="188"/>
      <c r="IWJ44" s="188"/>
      <c r="IWK44" s="188"/>
      <c r="IWL44" s="188"/>
      <c r="IWM44" s="188"/>
      <c r="IWN44" s="188"/>
      <c r="IWO44" s="188"/>
      <c r="IWP44" s="188"/>
      <c r="IWQ44" s="188"/>
      <c r="IWR44" s="188"/>
      <c r="IWS44" s="188"/>
      <c r="IWT44" s="188"/>
      <c r="IWU44" s="188"/>
      <c r="IWV44" s="188"/>
      <c r="IWW44" s="188"/>
      <c r="IWX44" s="188"/>
      <c r="IWY44" s="188"/>
      <c r="IWZ44" s="188"/>
      <c r="IXA44" s="188"/>
      <c r="IXB44" s="188"/>
      <c r="IXC44" s="188"/>
      <c r="IXD44" s="188"/>
      <c r="IXE44" s="188"/>
      <c r="IXF44" s="188"/>
      <c r="IXG44" s="188"/>
      <c r="IXH44" s="188"/>
      <c r="IXI44" s="188"/>
      <c r="IXJ44" s="188"/>
      <c r="IXK44" s="188"/>
      <c r="IXL44" s="188"/>
      <c r="IXM44" s="188"/>
      <c r="IXN44" s="188"/>
      <c r="IXO44" s="188"/>
      <c r="IXP44" s="188"/>
      <c r="IXQ44" s="188"/>
      <c r="IXR44" s="188"/>
      <c r="IXS44" s="188"/>
      <c r="IXT44" s="188"/>
      <c r="IXU44" s="188"/>
      <c r="IXV44" s="188"/>
      <c r="IXW44" s="188"/>
      <c r="IXX44" s="188"/>
      <c r="IXY44" s="188"/>
      <c r="IXZ44" s="188"/>
      <c r="IYA44" s="188"/>
      <c r="IYB44" s="188"/>
      <c r="IYC44" s="188"/>
      <c r="IYD44" s="188"/>
      <c r="IYE44" s="188"/>
      <c r="IYF44" s="188"/>
      <c r="IYG44" s="188"/>
      <c r="IYH44" s="188"/>
      <c r="IYI44" s="188"/>
      <c r="IYJ44" s="188"/>
      <c r="IYK44" s="188"/>
      <c r="IYL44" s="188"/>
      <c r="IYM44" s="188"/>
      <c r="IYN44" s="188"/>
      <c r="IYO44" s="188"/>
      <c r="IYP44" s="188"/>
      <c r="IYQ44" s="188"/>
      <c r="IYR44" s="188"/>
      <c r="IYS44" s="188"/>
      <c r="IYT44" s="188"/>
      <c r="IYU44" s="188"/>
      <c r="IYV44" s="188"/>
      <c r="IYW44" s="188"/>
      <c r="IYX44" s="188"/>
      <c r="IYY44" s="188"/>
      <c r="IYZ44" s="188"/>
      <c r="IZA44" s="188"/>
      <c r="IZB44" s="188"/>
      <c r="IZC44" s="188"/>
      <c r="IZD44" s="188"/>
      <c r="IZE44" s="188"/>
      <c r="IZF44" s="188"/>
      <c r="IZG44" s="188"/>
      <c r="IZH44" s="188"/>
      <c r="IZI44" s="188"/>
      <c r="IZJ44" s="188"/>
      <c r="IZK44" s="188"/>
      <c r="IZL44" s="188"/>
      <c r="IZM44" s="188"/>
      <c r="IZN44" s="188"/>
      <c r="IZO44" s="188"/>
      <c r="IZP44" s="188"/>
      <c r="IZQ44" s="188"/>
      <c r="IZR44" s="188"/>
      <c r="IZS44" s="188"/>
      <c r="IZT44" s="188"/>
      <c r="IZU44" s="188"/>
      <c r="IZV44" s="188"/>
      <c r="IZW44" s="188"/>
      <c r="IZX44" s="188"/>
      <c r="IZY44" s="188"/>
      <c r="IZZ44" s="188"/>
      <c r="JAA44" s="188"/>
      <c r="JAB44" s="188"/>
      <c r="JAC44" s="188"/>
      <c r="JAD44" s="188"/>
      <c r="JAE44" s="188"/>
      <c r="JAF44" s="188"/>
      <c r="JAG44" s="188"/>
      <c r="JAH44" s="188"/>
      <c r="JAI44" s="188"/>
      <c r="JAJ44" s="188"/>
      <c r="JAK44" s="188"/>
      <c r="JAL44" s="188"/>
      <c r="JAM44" s="188"/>
      <c r="JAN44" s="188"/>
      <c r="JAO44" s="188"/>
      <c r="JAP44" s="188"/>
      <c r="JAQ44" s="188"/>
      <c r="JAR44" s="188"/>
      <c r="JAS44" s="188"/>
      <c r="JAT44" s="188"/>
      <c r="JAU44" s="188"/>
      <c r="JAV44" s="188"/>
      <c r="JAW44" s="188"/>
      <c r="JAX44" s="188"/>
      <c r="JAY44" s="188"/>
      <c r="JAZ44" s="188"/>
      <c r="JBA44" s="188"/>
      <c r="JBB44" s="188"/>
      <c r="JBC44" s="188"/>
      <c r="JBD44" s="188"/>
      <c r="JBE44" s="188"/>
      <c r="JBF44" s="188"/>
      <c r="JBG44" s="188"/>
      <c r="JBH44" s="188"/>
      <c r="JBI44" s="188"/>
      <c r="JBJ44" s="188"/>
      <c r="JBK44" s="188"/>
      <c r="JBL44" s="188"/>
      <c r="JBM44" s="188"/>
      <c r="JBN44" s="188"/>
      <c r="JBO44" s="188"/>
      <c r="JBP44" s="188"/>
      <c r="JBQ44" s="188"/>
      <c r="JBR44" s="188"/>
      <c r="JBS44" s="188"/>
      <c r="JBT44" s="188"/>
      <c r="JBU44" s="188"/>
      <c r="JBV44" s="188"/>
      <c r="JBW44" s="188"/>
      <c r="JBX44" s="188"/>
      <c r="JBY44" s="188"/>
      <c r="JBZ44" s="188"/>
      <c r="JCA44" s="188"/>
      <c r="JCB44" s="188"/>
      <c r="JCC44" s="188"/>
      <c r="JCD44" s="188"/>
      <c r="JCE44" s="188"/>
      <c r="JCF44" s="188"/>
      <c r="JCG44" s="188"/>
      <c r="JCH44" s="188"/>
      <c r="JCI44" s="188"/>
      <c r="JCJ44" s="188"/>
      <c r="JCK44" s="188"/>
      <c r="JCL44" s="188"/>
      <c r="JCM44" s="188"/>
      <c r="JCN44" s="188"/>
      <c r="JCO44" s="188"/>
      <c r="JCP44" s="188"/>
      <c r="JCQ44" s="188"/>
      <c r="JCR44" s="188"/>
      <c r="JCS44" s="188"/>
      <c r="JCT44" s="188"/>
      <c r="JCU44" s="188"/>
      <c r="JCV44" s="188"/>
      <c r="JCW44" s="188"/>
      <c r="JCX44" s="188"/>
      <c r="JCY44" s="188"/>
      <c r="JCZ44" s="188"/>
      <c r="JDA44" s="188"/>
      <c r="JDB44" s="188"/>
      <c r="JDC44" s="188"/>
      <c r="JDD44" s="188"/>
      <c r="JDE44" s="188"/>
      <c r="JDF44" s="188"/>
      <c r="JDG44" s="188"/>
      <c r="JDH44" s="188"/>
      <c r="JDI44" s="188"/>
      <c r="JDJ44" s="188"/>
      <c r="JDK44" s="188"/>
      <c r="JDL44" s="188"/>
      <c r="JDM44" s="188"/>
      <c r="JDN44" s="188"/>
      <c r="JDO44" s="188"/>
      <c r="JDP44" s="188"/>
      <c r="JDQ44" s="188"/>
      <c r="JDR44" s="188"/>
      <c r="JDS44" s="188"/>
      <c r="JDT44" s="188"/>
      <c r="JDU44" s="188"/>
      <c r="JDV44" s="188"/>
      <c r="JDW44" s="188"/>
      <c r="JDX44" s="188"/>
      <c r="JDY44" s="188"/>
      <c r="JDZ44" s="188"/>
      <c r="JEA44" s="188"/>
      <c r="JEB44" s="188"/>
      <c r="JEC44" s="188"/>
      <c r="JED44" s="188"/>
      <c r="JEE44" s="188"/>
      <c r="JEF44" s="188"/>
      <c r="JEG44" s="188"/>
      <c r="JEH44" s="188"/>
      <c r="JEI44" s="188"/>
      <c r="JEJ44" s="188"/>
      <c r="JEK44" s="188"/>
      <c r="JEL44" s="188"/>
      <c r="JEM44" s="188"/>
      <c r="JEN44" s="188"/>
      <c r="JEO44" s="188"/>
      <c r="JEP44" s="188"/>
      <c r="JEQ44" s="188"/>
      <c r="JER44" s="188"/>
      <c r="JES44" s="188"/>
      <c r="JET44" s="188"/>
      <c r="JEU44" s="188"/>
      <c r="JEV44" s="188"/>
      <c r="JEW44" s="188"/>
      <c r="JEX44" s="188"/>
      <c r="JEY44" s="188"/>
      <c r="JEZ44" s="188"/>
      <c r="JFA44" s="188"/>
      <c r="JFB44" s="188"/>
      <c r="JFC44" s="188"/>
      <c r="JFD44" s="188"/>
      <c r="JFE44" s="188"/>
      <c r="JFF44" s="188"/>
      <c r="JFG44" s="188"/>
      <c r="JFH44" s="188"/>
      <c r="JFI44" s="188"/>
      <c r="JFJ44" s="188"/>
      <c r="JFK44" s="188"/>
      <c r="JFL44" s="188"/>
      <c r="JFM44" s="188"/>
      <c r="JFN44" s="188"/>
      <c r="JFO44" s="188"/>
      <c r="JFP44" s="188"/>
      <c r="JFQ44" s="188"/>
      <c r="JFR44" s="188"/>
      <c r="JFS44" s="188"/>
      <c r="JFT44" s="188"/>
      <c r="JFU44" s="188"/>
      <c r="JFV44" s="188"/>
      <c r="JFW44" s="188"/>
      <c r="JFX44" s="188"/>
      <c r="JFY44" s="188"/>
      <c r="JFZ44" s="188"/>
      <c r="JGA44" s="188"/>
      <c r="JGB44" s="188"/>
      <c r="JGC44" s="188"/>
      <c r="JGD44" s="188"/>
      <c r="JGE44" s="188"/>
      <c r="JGF44" s="188"/>
      <c r="JGG44" s="188"/>
      <c r="JGH44" s="188"/>
      <c r="JGI44" s="188"/>
      <c r="JGJ44" s="188"/>
      <c r="JGK44" s="188"/>
      <c r="JGL44" s="188"/>
      <c r="JGM44" s="188"/>
      <c r="JGN44" s="188"/>
      <c r="JGO44" s="188"/>
      <c r="JGP44" s="188"/>
      <c r="JGQ44" s="188"/>
      <c r="JGR44" s="188"/>
      <c r="JGS44" s="188"/>
      <c r="JGT44" s="188"/>
      <c r="JGU44" s="188"/>
      <c r="JGV44" s="188"/>
      <c r="JGW44" s="188"/>
      <c r="JGX44" s="188"/>
      <c r="JGY44" s="188"/>
      <c r="JGZ44" s="188"/>
      <c r="JHA44" s="188"/>
      <c r="JHB44" s="188"/>
      <c r="JHC44" s="188"/>
      <c r="JHD44" s="188"/>
      <c r="JHE44" s="188"/>
      <c r="JHF44" s="188"/>
      <c r="JHG44" s="188"/>
      <c r="JHH44" s="188"/>
      <c r="JHI44" s="188"/>
      <c r="JHJ44" s="188"/>
      <c r="JHK44" s="188"/>
      <c r="JHL44" s="188"/>
      <c r="JHM44" s="188"/>
      <c r="JHN44" s="188"/>
      <c r="JHO44" s="188"/>
      <c r="JHP44" s="188"/>
      <c r="JHQ44" s="188"/>
      <c r="JHR44" s="188"/>
      <c r="JHS44" s="188"/>
      <c r="JHT44" s="188"/>
      <c r="JHU44" s="188"/>
      <c r="JHV44" s="188"/>
      <c r="JHW44" s="188"/>
      <c r="JHX44" s="188"/>
      <c r="JHY44" s="188"/>
      <c r="JHZ44" s="188"/>
      <c r="JIA44" s="188"/>
      <c r="JIB44" s="188"/>
      <c r="JIC44" s="188"/>
      <c r="JID44" s="188"/>
      <c r="JIE44" s="188"/>
      <c r="JIF44" s="188"/>
      <c r="JIG44" s="188"/>
      <c r="JIH44" s="188"/>
      <c r="JII44" s="188"/>
      <c r="JIJ44" s="188"/>
      <c r="JIK44" s="188"/>
      <c r="JIL44" s="188"/>
      <c r="JIM44" s="188"/>
      <c r="JIN44" s="188"/>
      <c r="JIO44" s="188"/>
      <c r="JIP44" s="188"/>
      <c r="JIQ44" s="188"/>
      <c r="JIR44" s="188"/>
      <c r="JIS44" s="188"/>
      <c r="JIT44" s="188"/>
      <c r="JIU44" s="188"/>
      <c r="JIV44" s="188"/>
      <c r="JIW44" s="188"/>
      <c r="JIX44" s="188"/>
      <c r="JIY44" s="188"/>
      <c r="JIZ44" s="188"/>
      <c r="JJA44" s="188"/>
      <c r="JJB44" s="188"/>
      <c r="JJC44" s="188"/>
      <c r="JJD44" s="188"/>
      <c r="JJE44" s="188"/>
      <c r="JJF44" s="188"/>
      <c r="JJG44" s="188"/>
      <c r="JJH44" s="188"/>
      <c r="JJI44" s="188"/>
      <c r="JJJ44" s="188"/>
      <c r="JJK44" s="188"/>
      <c r="JJL44" s="188"/>
      <c r="JJM44" s="188"/>
      <c r="JJN44" s="188"/>
      <c r="JJO44" s="188"/>
      <c r="JJP44" s="188"/>
      <c r="JJQ44" s="188"/>
      <c r="JJR44" s="188"/>
      <c r="JJS44" s="188"/>
      <c r="JJT44" s="188"/>
      <c r="JJU44" s="188"/>
      <c r="JJV44" s="188"/>
      <c r="JJW44" s="188"/>
      <c r="JJX44" s="188"/>
      <c r="JJY44" s="188"/>
      <c r="JJZ44" s="188"/>
      <c r="JKA44" s="188"/>
      <c r="JKB44" s="188"/>
      <c r="JKC44" s="188"/>
      <c r="JKD44" s="188"/>
      <c r="JKE44" s="188"/>
      <c r="JKF44" s="188"/>
      <c r="JKG44" s="188"/>
      <c r="JKH44" s="188"/>
      <c r="JKI44" s="188"/>
      <c r="JKJ44" s="188"/>
      <c r="JKK44" s="188"/>
      <c r="JKL44" s="188"/>
      <c r="JKM44" s="188"/>
      <c r="JKN44" s="188"/>
      <c r="JKO44" s="188"/>
      <c r="JKP44" s="188"/>
      <c r="JKQ44" s="188"/>
      <c r="JKR44" s="188"/>
      <c r="JKS44" s="188"/>
      <c r="JKT44" s="188"/>
      <c r="JKU44" s="188"/>
      <c r="JKV44" s="188"/>
      <c r="JKW44" s="188"/>
      <c r="JKX44" s="188"/>
      <c r="JKY44" s="188"/>
      <c r="JKZ44" s="188"/>
      <c r="JLA44" s="188"/>
      <c r="JLB44" s="188"/>
      <c r="JLC44" s="188"/>
      <c r="JLD44" s="188"/>
      <c r="JLE44" s="188"/>
      <c r="JLF44" s="188"/>
      <c r="JLG44" s="188"/>
      <c r="JLH44" s="188"/>
      <c r="JLI44" s="188"/>
      <c r="JLJ44" s="188"/>
      <c r="JLK44" s="188"/>
      <c r="JLL44" s="188"/>
      <c r="JLM44" s="188"/>
      <c r="JLN44" s="188"/>
      <c r="JLO44" s="188"/>
      <c r="JLP44" s="188"/>
      <c r="JLQ44" s="188"/>
      <c r="JLR44" s="188"/>
      <c r="JLS44" s="188"/>
      <c r="JLT44" s="188"/>
      <c r="JLU44" s="188"/>
      <c r="JLV44" s="188"/>
      <c r="JLW44" s="188"/>
      <c r="JLX44" s="188"/>
      <c r="JLY44" s="188"/>
      <c r="JLZ44" s="188"/>
      <c r="JMA44" s="188"/>
      <c r="JMB44" s="188"/>
      <c r="JMC44" s="188"/>
      <c r="JMD44" s="188"/>
      <c r="JME44" s="188"/>
      <c r="JMF44" s="188"/>
      <c r="JMG44" s="188"/>
      <c r="JMH44" s="188"/>
      <c r="JMI44" s="188"/>
      <c r="JMJ44" s="188"/>
      <c r="JMK44" s="188"/>
      <c r="JML44" s="188"/>
      <c r="JMM44" s="188"/>
      <c r="JMN44" s="188"/>
      <c r="JMO44" s="188"/>
      <c r="JMP44" s="188"/>
      <c r="JMQ44" s="188"/>
      <c r="JMR44" s="188"/>
      <c r="JMS44" s="188"/>
      <c r="JMT44" s="188"/>
      <c r="JMU44" s="188"/>
      <c r="JMV44" s="188"/>
      <c r="JMW44" s="188"/>
      <c r="JMX44" s="188"/>
      <c r="JMY44" s="188"/>
      <c r="JMZ44" s="188"/>
      <c r="JNA44" s="188"/>
      <c r="JNB44" s="188"/>
      <c r="JNC44" s="188"/>
      <c r="JND44" s="188"/>
      <c r="JNE44" s="188"/>
      <c r="JNF44" s="188"/>
      <c r="JNG44" s="188"/>
      <c r="JNH44" s="188"/>
      <c r="JNI44" s="188"/>
      <c r="JNJ44" s="188"/>
      <c r="JNK44" s="188"/>
      <c r="JNL44" s="188"/>
      <c r="JNM44" s="188"/>
      <c r="JNN44" s="188"/>
      <c r="JNO44" s="188"/>
      <c r="JNP44" s="188"/>
      <c r="JNQ44" s="188"/>
      <c r="JNR44" s="188"/>
      <c r="JNS44" s="188"/>
      <c r="JNT44" s="188"/>
      <c r="JNU44" s="188"/>
      <c r="JNV44" s="188"/>
      <c r="JNW44" s="188"/>
      <c r="JNX44" s="188"/>
      <c r="JNY44" s="188"/>
      <c r="JNZ44" s="188"/>
      <c r="JOA44" s="188"/>
      <c r="JOB44" s="188"/>
      <c r="JOC44" s="188"/>
      <c r="JOD44" s="188"/>
      <c r="JOE44" s="188"/>
      <c r="JOF44" s="188"/>
      <c r="JOG44" s="188"/>
      <c r="JOH44" s="188"/>
      <c r="JOI44" s="188"/>
      <c r="JOJ44" s="188"/>
      <c r="JOK44" s="188"/>
      <c r="JOL44" s="188"/>
      <c r="JOM44" s="188"/>
      <c r="JON44" s="188"/>
      <c r="JOO44" s="188"/>
      <c r="JOP44" s="188"/>
      <c r="JOQ44" s="188"/>
      <c r="JOR44" s="188"/>
      <c r="JOS44" s="188"/>
      <c r="JOT44" s="188"/>
      <c r="JOU44" s="188"/>
      <c r="JOV44" s="188"/>
      <c r="JOW44" s="188"/>
      <c r="JOX44" s="188"/>
      <c r="JOY44" s="188"/>
      <c r="JOZ44" s="188"/>
      <c r="JPA44" s="188"/>
      <c r="JPB44" s="188"/>
      <c r="JPC44" s="188"/>
      <c r="JPD44" s="188"/>
      <c r="JPE44" s="188"/>
      <c r="JPF44" s="188"/>
      <c r="JPG44" s="188"/>
      <c r="JPH44" s="188"/>
      <c r="JPI44" s="188"/>
      <c r="JPJ44" s="188"/>
      <c r="JPK44" s="188"/>
      <c r="JPL44" s="188"/>
      <c r="JPM44" s="188"/>
      <c r="JPN44" s="188"/>
      <c r="JPO44" s="188"/>
      <c r="JPP44" s="188"/>
      <c r="JPQ44" s="188"/>
      <c r="JPR44" s="188"/>
      <c r="JPS44" s="188"/>
      <c r="JPT44" s="188"/>
      <c r="JPU44" s="188"/>
      <c r="JPV44" s="188"/>
      <c r="JPW44" s="188"/>
      <c r="JPX44" s="188"/>
      <c r="JPY44" s="188"/>
      <c r="JPZ44" s="188"/>
      <c r="JQA44" s="188"/>
      <c r="JQB44" s="188"/>
      <c r="JQC44" s="188"/>
      <c r="JQD44" s="188"/>
      <c r="JQE44" s="188"/>
      <c r="JQF44" s="188"/>
      <c r="JQG44" s="188"/>
      <c r="JQH44" s="188"/>
      <c r="JQI44" s="188"/>
      <c r="JQJ44" s="188"/>
      <c r="JQK44" s="188"/>
      <c r="JQL44" s="188"/>
      <c r="JQM44" s="188"/>
      <c r="JQN44" s="188"/>
      <c r="JQO44" s="188"/>
      <c r="JQP44" s="188"/>
      <c r="JQQ44" s="188"/>
      <c r="JQR44" s="188"/>
      <c r="JQS44" s="188"/>
      <c r="JQT44" s="188"/>
      <c r="JQU44" s="188"/>
      <c r="JQV44" s="188"/>
      <c r="JQW44" s="188"/>
      <c r="JQX44" s="188"/>
      <c r="JQY44" s="188"/>
      <c r="JQZ44" s="188"/>
      <c r="JRA44" s="188"/>
      <c r="JRB44" s="188"/>
      <c r="JRC44" s="188"/>
      <c r="JRD44" s="188"/>
      <c r="JRE44" s="188"/>
      <c r="JRF44" s="188"/>
      <c r="JRG44" s="188"/>
      <c r="JRH44" s="188"/>
      <c r="JRI44" s="188"/>
      <c r="JRJ44" s="188"/>
      <c r="JRK44" s="188"/>
      <c r="JRL44" s="188"/>
      <c r="JRM44" s="188"/>
      <c r="JRN44" s="188"/>
      <c r="JRO44" s="188"/>
      <c r="JRP44" s="188"/>
      <c r="JRQ44" s="188"/>
      <c r="JRR44" s="188"/>
      <c r="JRS44" s="188"/>
      <c r="JRT44" s="188"/>
      <c r="JRU44" s="188"/>
      <c r="JRV44" s="188"/>
      <c r="JRW44" s="188"/>
      <c r="JRX44" s="188"/>
      <c r="JRY44" s="188"/>
      <c r="JRZ44" s="188"/>
      <c r="JSA44" s="188"/>
      <c r="JSB44" s="188"/>
      <c r="JSC44" s="188"/>
      <c r="JSD44" s="188"/>
      <c r="JSE44" s="188"/>
      <c r="JSF44" s="188"/>
      <c r="JSG44" s="188"/>
      <c r="JSH44" s="188"/>
      <c r="JSI44" s="188"/>
      <c r="JSJ44" s="188"/>
      <c r="JSK44" s="188"/>
      <c r="JSL44" s="188"/>
      <c r="JSM44" s="188"/>
      <c r="JSN44" s="188"/>
      <c r="JSO44" s="188"/>
      <c r="JSP44" s="188"/>
      <c r="JSQ44" s="188"/>
      <c r="JSR44" s="188"/>
      <c r="JSS44" s="188"/>
      <c r="JST44" s="188"/>
      <c r="JSU44" s="188"/>
      <c r="JSV44" s="188"/>
      <c r="JSW44" s="188"/>
      <c r="JSX44" s="188"/>
      <c r="JSY44" s="188"/>
      <c r="JSZ44" s="188"/>
      <c r="JTA44" s="188"/>
      <c r="JTB44" s="188"/>
      <c r="JTC44" s="188"/>
      <c r="JTD44" s="188"/>
      <c r="JTE44" s="188"/>
      <c r="JTF44" s="188"/>
      <c r="JTG44" s="188"/>
      <c r="JTH44" s="188"/>
      <c r="JTI44" s="188"/>
      <c r="JTJ44" s="188"/>
      <c r="JTK44" s="188"/>
      <c r="JTL44" s="188"/>
      <c r="JTM44" s="188"/>
      <c r="JTN44" s="188"/>
      <c r="JTO44" s="188"/>
      <c r="JTP44" s="188"/>
      <c r="JTQ44" s="188"/>
      <c r="JTR44" s="188"/>
      <c r="JTS44" s="188"/>
      <c r="JTT44" s="188"/>
      <c r="JTU44" s="188"/>
      <c r="JTV44" s="188"/>
      <c r="JTW44" s="188"/>
      <c r="JTX44" s="188"/>
      <c r="JTY44" s="188"/>
      <c r="JTZ44" s="188"/>
      <c r="JUA44" s="188"/>
      <c r="JUB44" s="188"/>
      <c r="JUC44" s="188"/>
      <c r="JUD44" s="188"/>
      <c r="JUE44" s="188"/>
      <c r="JUF44" s="188"/>
      <c r="JUG44" s="188"/>
      <c r="JUH44" s="188"/>
      <c r="JUI44" s="188"/>
      <c r="JUJ44" s="188"/>
      <c r="JUK44" s="188"/>
      <c r="JUL44" s="188"/>
      <c r="JUM44" s="188"/>
      <c r="JUN44" s="188"/>
      <c r="JUO44" s="188"/>
      <c r="JUP44" s="188"/>
      <c r="JUQ44" s="188"/>
      <c r="JUR44" s="188"/>
      <c r="JUS44" s="188"/>
      <c r="JUT44" s="188"/>
      <c r="JUU44" s="188"/>
      <c r="JUV44" s="188"/>
      <c r="JUW44" s="188"/>
      <c r="JUX44" s="188"/>
      <c r="JUY44" s="188"/>
      <c r="JUZ44" s="188"/>
      <c r="JVA44" s="188"/>
      <c r="JVB44" s="188"/>
      <c r="JVC44" s="188"/>
      <c r="JVD44" s="188"/>
      <c r="JVE44" s="188"/>
      <c r="JVF44" s="188"/>
      <c r="JVG44" s="188"/>
      <c r="JVH44" s="188"/>
      <c r="JVI44" s="188"/>
      <c r="JVJ44" s="188"/>
      <c r="JVK44" s="188"/>
      <c r="JVL44" s="188"/>
      <c r="JVM44" s="188"/>
      <c r="JVN44" s="188"/>
      <c r="JVO44" s="188"/>
      <c r="JVP44" s="188"/>
      <c r="JVQ44" s="188"/>
      <c r="JVR44" s="188"/>
      <c r="JVS44" s="188"/>
      <c r="JVT44" s="188"/>
      <c r="JVU44" s="188"/>
      <c r="JVV44" s="188"/>
      <c r="JVW44" s="188"/>
      <c r="JVX44" s="188"/>
      <c r="JVY44" s="188"/>
      <c r="JVZ44" s="188"/>
      <c r="JWA44" s="188"/>
      <c r="JWB44" s="188"/>
      <c r="JWC44" s="188"/>
      <c r="JWD44" s="188"/>
      <c r="JWE44" s="188"/>
      <c r="JWF44" s="188"/>
      <c r="JWG44" s="188"/>
      <c r="JWH44" s="188"/>
      <c r="JWI44" s="188"/>
      <c r="JWJ44" s="188"/>
      <c r="JWK44" s="188"/>
      <c r="JWL44" s="188"/>
      <c r="JWM44" s="188"/>
      <c r="JWN44" s="188"/>
      <c r="JWO44" s="188"/>
      <c r="JWP44" s="188"/>
      <c r="JWQ44" s="188"/>
      <c r="JWR44" s="188"/>
      <c r="JWS44" s="188"/>
      <c r="JWT44" s="188"/>
      <c r="JWU44" s="188"/>
      <c r="JWV44" s="188"/>
      <c r="JWW44" s="188"/>
      <c r="JWX44" s="188"/>
      <c r="JWY44" s="188"/>
      <c r="JWZ44" s="188"/>
      <c r="JXA44" s="188"/>
      <c r="JXB44" s="188"/>
      <c r="JXC44" s="188"/>
      <c r="JXD44" s="188"/>
      <c r="JXE44" s="188"/>
      <c r="JXF44" s="188"/>
      <c r="JXG44" s="188"/>
      <c r="JXH44" s="188"/>
      <c r="JXI44" s="188"/>
      <c r="JXJ44" s="188"/>
      <c r="JXK44" s="188"/>
      <c r="JXL44" s="188"/>
      <c r="JXM44" s="188"/>
      <c r="JXN44" s="188"/>
      <c r="JXO44" s="188"/>
      <c r="JXP44" s="188"/>
      <c r="JXQ44" s="188"/>
      <c r="JXR44" s="188"/>
      <c r="JXS44" s="188"/>
      <c r="JXT44" s="188"/>
      <c r="JXU44" s="188"/>
      <c r="JXV44" s="188"/>
      <c r="JXW44" s="188"/>
      <c r="JXX44" s="188"/>
      <c r="JXY44" s="188"/>
      <c r="JXZ44" s="188"/>
      <c r="JYA44" s="188"/>
      <c r="JYB44" s="188"/>
      <c r="JYC44" s="188"/>
      <c r="JYD44" s="188"/>
      <c r="JYE44" s="188"/>
      <c r="JYF44" s="188"/>
      <c r="JYG44" s="188"/>
      <c r="JYH44" s="188"/>
      <c r="JYI44" s="188"/>
      <c r="JYJ44" s="188"/>
      <c r="JYK44" s="188"/>
      <c r="JYL44" s="188"/>
      <c r="JYM44" s="188"/>
      <c r="JYN44" s="188"/>
      <c r="JYO44" s="188"/>
      <c r="JYP44" s="188"/>
      <c r="JYQ44" s="188"/>
      <c r="JYR44" s="188"/>
      <c r="JYS44" s="188"/>
      <c r="JYT44" s="188"/>
      <c r="JYU44" s="188"/>
      <c r="JYV44" s="188"/>
      <c r="JYW44" s="188"/>
      <c r="JYX44" s="188"/>
      <c r="JYY44" s="188"/>
      <c r="JYZ44" s="188"/>
      <c r="JZA44" s="188"/>
      <c r="JZB44" s="188"/>
      <c r="JZC44" s="188"/>
      <c r="JZD44" s="188"/>
      <c r="JZE44" s="188"/>
      <c r="JZF44" s="188"/>
      <c r="JZG44" s="188"/>
      <c r="JZH44" s="188"/>
      <c r="JZI44" s="188"/>
      <c r="JZJ44" s="188"/>
      <c r="JZK44" s="188"/>
      <c r="JZL44" s="188"/>
      <c r="JZM44" s="188"/>
      <c r="JZN44" s="188"/>
      <c r="JZO44" s="188"/>
      <c r="JZP44" s="188"/>
      <c r="JZQ44" s="188"/>
      <c r="JZR44" s="188"/>
      <c r="JZS44" s="188"/>
      <c r="JZT44" s="188"/>
      <c r="JZU44" s="188"/>
      <c r="JZV44" s="188"/>
      <c r="JZW44" s="188"/>
      <c r="JZX44" s="188"/>
      <c r="JZY44" s="188"/>
      <c r="JZZ44" s="188"/>
      <c r="KAA44" s="188"/>
      <c r="KAB44" s="188"/>
      <c r="KAC44" s="188"/>
      <c r="KAD44" s="188"/>
      <c r="KAE44" s="188"/>
      <c r="KAF44" s="188"/>
      <c r="KAG44" s="188"/>
      <c r="KAH44" s="188"/>
      <c r="KAI44" s="188"/>
      <c r="KAJ44" s="188"/>
      <c r="KAK44" s="188"/>
      <c r="KAL44" s="188"/>
      <c r="KAM44" s="188"/>
      <c r="KAN44" s="188"/>
      <c r="KAO44" s="188"/>
      <c r="KAP44" s="188"/>
      <c r="KAQ44" s="188"/>
      <c r="KAR44" s="188"/>
      <c r="KAS44" s="188"/>
      <c r="KAT44" s="188"/>
      <c r="KAU44" s="188"/>
      <c r="KAV44" s="188"/>
      <c r="KAW44" s="188"/>
      <c r="KAX44" s="188"/>
      <c r="KAY44" s="188"/>
      <c r="KAZ44" s="188"/>
      <c r="KBA44" s="188"/>
      <c r="KBB44" s="188"/>
      <c r="KBC44" s="188"/>
      <c r="KBD44" s="188"/>
      <c r="KBE44" s="188"/>
      <c r="KBF44" s="188"/>
      <c r="KBG44" s="188"/>
      <c r="KBH44" s="188"/>
      <c r="KBI44" s="188"/>
      <c r="KBJ44" s="188"/>
      <c r="KBK44" s="188"/>
      <c r="KBL44" s="188"/>
      <c r="KBM44" s="188"/>
      <c r="KBN44" s="188"/>
      <c r="KBO44" s="188"/>
      <c r="KBP44" s="188"/>
      <c r="KBQ44" s="188"/>
      <c r="KBR44" s="188"/>
      <c r="KBS44" s="188"/>
      <c r="KBT44" s="188"/>
      <c r="KBU44" s="188"/>
      <c r="KBV44" s="188"/>
      <c r="KBW44" s="188"/>
      <c r="KBX44" s="188"/>
      <c r="KBY44" s="188"/>
      <c r="KBZ44" s="188"/>
      <c r="KCA44" s="188"/>
      <c r="KCB44" s="188"/>
      <c r="KCC44" s="188"/>
      <c r="KCD44" s="188"/>
      <c r="KCE44" s="188"/>
      <c r="KCF44" s="188"/>
      <c r="KCG44" s="188"/>
      <c r="KCH44" s="188"/>
      <c r="KCI44" s="188"/>
      <c r="KCJ44" s="188"/>
      <c r="KCK44" s="188"/>
      <c r="KCL44" s="188"/>
      <c r="KCM44" s="188"/>
      <c r="KCN44" s="188"/>
      <c r="KCO44" s="188"/>
      <c r="KCP44" s="188"/>
      <c r="KCQ44" s="188"/>
      <c r="KCR44" s="188"/>
      <c r="KCS44" s="188"/>
      <c r="KCT44" s="188"/>
      <c r="KCU44" s="188"/>
      <c r="KCV44" s="188"/>
      <c r="KCW44" s="188"/>
      <c r="KCX44" s="188"/>
      <c r="KCY44" s="188"/>
      <c r="KCZ44" s="188"/>
      <c r="KDA44" s="188"/>
      <c r="KDB44" s="188"/>
      <c r="KDC44" s="188"/>
      <c r="KDD44" s="188"/>
      <c r="KDE44" s="188"/>
      <c r="KDF44" s="188"/>
      <c r="KDG44" s="188"/>
      <c r="KDH44" s="188"/>
      <c r="KDI44" s="188"/>
      <c r="KDJ44" s="188"/>
      <c r="KDK44" s="188"/>
      <c r="KDL44" s="188"/>
      <c r="KDM44" s="188"/>
      <c r="KDN44" s="188"/>
      <c r="KDO44" s="188"/>
      <c r="KDP44" s="188"/>
      <c r="KDQ44" s="188"/>
      <c r="KDR44" s="188"/>
      <c r="KDS44" s="188"/>
      <c r="KDT44" s="188"/>
      <c r="KDU44" s="188"/>
      <c r="KDV44" s="188"/>
      <c r="KDW44" s="188"/>
      <c r="KDX44" s="188"/>
      <c r="KDY44" s="188"/>
      <c r="KDZ44" s="188"/>
      <c r="KEA44" s="188"/>
      <c r="KEB44" s="188"/>
      <c r="KEC44" s="188"/>
      <c r="KED44" s="188"/>
      <c r="KEE44" s="188"/>
      <c r="KEF44" s="188"/>
      <c r="KEG44" s="188"/>
      <c r="KEH44" s="188"/>
      <c r="KEI44" s="188"/>
      <c r="KEJ44" s="188"/>
      <c r="KEK44" s="188"/>
      <c r="KEL44" s="188"/>
      <c r="KEM44" s="188"/>
      <c r="KEN44" s="188"/>
      <c r="KEO44" s="188"/>
      <c r="KEP44" s="188"/>
      <c r="KEQ44" s="188"/>
      <c r="KER44" s="188"/>
      <c r="KES44" s="188"/>
      <c r="KET44" s="188"/>
      <c r="KEU44" s="188"/>
      <c r="KEV44" s="188"/>
      <c r="KEW44" s="188"/>
      <c r="KEX44" s="188"/>
      <c r="KEY44" s="188"/>
      <c r="KEZ44" s="188"/>
      <c r="KFA44" s="188"/>
      <c r="KFB44" s="188"/>
      <c r="KFC44" s="188"/>
      <c r="KFD44" s="188"/>
      <c r="KFE44" s="188"/>
      <c r="KFF44" s="188"/>
      <c r="KFG44" s="188"/>
      <c r="KFH44" s="188"/>
      <c r="KFI44" s="188"/>
      <c r="KFJ44" s="188"/>
      <c r="KFK44" s="188"/>
      <c r="KFL44" s="188"/>
      <c r="KFM44" s="188"/>
      <c r="KFN44" s="188"/>
      <c r="KFO44" s="188"/>
      <c r="KFP44" s="188"/>
      <c r="KFQ44" s="188"/>
      <c r="KFR44" s="188"/>
      <c r="KFS44" s="188"/>
      <c r="KFT44" s="188"/>
      <c r="KFU44" s="188"/>
      <c r="KFV44" s="188"/>
      <c r="KFW44" s="188"/>
      <c r="KFX44" s="188"/>
      <c r="KFY44" s="188"/>
      <c r="KFZ44" s="188"/>
      <c r="KGA44" s="188"/>
      <c r="KGB44" s="188"/>
      <c r="KGC44" s="188"/>
      <c r="KGD44" s="188"/>
      <c r="KGE44" s="188"/>
      <c r="KGF44" s="188"/>
      <c r="KGG44" s="188"/>
      <c r="KGH44" s="188"/>
      <c r="KGI44" s="188"/>
      <c r="KGJ44" s="188"/>
      <c r="KGK44" s="188"/>
      <c r="KGL44" s="188"/>
      <c r="KGM44" s="188"/>
      <c r="KGN44" s="188"/>
      <c r="KGO44" s="188"/>
      <c r="KGP44" s="188"/>
      <c r="KGQ44" s="188"/>
      <c r="KGR44" s="188"/>
      <c r="KGS44" s="188"/>
      <c r="KGT44" s="188"/>
      <c r="KGU44" s="188"/>
      <c r="KGV44" s="188"/>
      <c r="KGW44" s="188"/>
      <c r="KGX44" s="188"/>
      <c r="KGY44" s="188"/>
      <c r="KGZ44" s="188"/>
      <c r="KHA44" s="188"/>
      <c r="KHB44" s="188"/>
      <c r="KHC44" s="188"/>
      <c r="KHD44" s="188"/>
      <c r="KHE44" s="188"/>
      <c r="KHF44" s="188"/>
      <c r="KHG44" s="188"/>
      <c r="KHH44" s="188"/>
      <c r="KHI44" s="188"/>
      <c r="KHJ44" s="188"/>
      <c r="KHK44" s="188"/>
      <c r="KHL44" s="188"/>
      <c r="KHM44" s="188"/>
      <c r="KHN44" s="188"/>
      <c r="KHO44" s="188"/>
      <c r="KHP44" s="188"/>
      <c r="KHQ44" s="188"/>
      <c r="KHR44" s="188"/>
      <c r="KHS44" s="188"/>
      <c r="KHT44" s="188"/>
      <c r="KHU44" s="188"/>
      <c r="KHV44" s="188"/>
      <c r="KHW44" s="188"/>
      <c r="KHX44" s="188"/>
      <c r="KHY44" s="188"/>
      <c r="KHZ44" s="188"/>
      <c r="KIA44" s="188"/>
      <c r="KIB44" s="188"/>
      <c r="KIC44" s="188"/>
      <c r="KID44" s="188"/>
      <c r="KIE44" s="188"/>
      <c r="KIF44" s="188"/>
      <c r="KIG44" s="188"/>
      <c r="KIH44" s="188"/>
      <c r="KII44" s="188"/>
      <c r="KIJ44" s="188"/>
      <c r="KIK44" s="188"/>
      <c r="KIL44" s="188"/>
      <c r="KIM44" s="188"/>
      <c r="KIN44" s="188"/>
      <c r="KIO44" s="188"/>
      <c r="KIP44" s="188"/>
      <c r="KIQ44" s="188"/>
      <c r="KIR44" s="188"/>
      <c r="KIS44" s="188"/>
      <c r="KIT44" s="188"/>
      <c r="KIU44" s="188"/>
      <c r="KIV44" s="188"/>
      <c r="KIW44" s="188"/>
      <c r="KIX44" s="188"/>
      <c r="KIY44" s="188"/>
      <c r="KIZ44" s="188"/>
      <c r="KJA44" s="188"/>
      <c r="KJB44" s="188"/>
      <c r="KJC44" s="188"/>
      <c r="KJD44" s="188"/>
      <c r="KJE44" s="188"/>
      <c r="KJF44" s="188"/>
      <c r="KJG44" s="188"/>
      <c r="KJH44" s="188"/>
      <c r="KJI44" s="188"/>
      <c r="KJJ44" s="188"/>
      <c r="KJK44" s="188"/>
      <c r="KJL44" s="188"/>
      <c r="KJM44" s="188"/>
      <c r="KJN44" s="188"/>
      <c r="KJO44" s="188"/>
      <c r="KJP44" s="188"/>
      <c r="KJQ44" s="188"/>
      <c r="KJR44" s="188"/>
      <c r="KJS44" s="188"/>
      <c r="KJT44" s="188"/>
      <c r="KJU44" s="188"/>
      <c r="KJV44" s="188"/>
      <c r="KJW44" s="188"/>
      <c r="KJX44" s="188"/>
      <c r="KJY44" s="188"/>
      <c r="KJZ44" s="188"/>
      <c r="KKA44" s="188"/>
      <c r="KKB44" s="188"/>
      <c r="KKC44" s="188"/>
      <c r="KKD44" s="188"/>
      <c r="KKE44" s="188"/>
      <c r="KKF44" s="188"/>
      <c r="KKG44" s="188"/>
      <c r="KKH44" s="188"/>
      <c r="KKI44" s="188"/>
      <c r="KKJ44" s="188"/>
      <c r="KKK44" s="188"/>
      <c r="KKL44" s="188"/>
      <c r="KKM44" s="188"/>
      <c r="KKN44" s="188"/>
      <c r="KKO44" s="188"/>
      <c r="KKP44" s="188"/>
      <c r="KKQ44" s="188"/>
      <c r="KKR44" s="188"/>
      <c r="KKS44" s="188"/>
      <c r="KKT44" s="188"/>
      <c r="KKU44" s="188"/>
      <c r="KKV44" s="188"/>
      <c r="KKW44" s="188"/>
      <c r="KKX44" s="188"/>
      <c r="KKY44" s="188"/>
      <c r="KKZ44" s="188"/>
      <c r="KLA44" s="188"/>
      <c r="KLB44" s="188"/>
      <c r="KLC44" s="188"/>
      <c r="KLD44" s="188"/>
      <c r="KLE44" s="188"/>
      <c r="KLF44" s="188"/>
      <c r="KLG44" s="188"/>
      <c r="KLH44" s="188"/>
      <c r="KLI44" s="188"/>
      <c r="KLJ44" s="188"/>
      <c r="KLK44" s="188"/>
      <c r="KLL44" s="188"/>
      <c r="KLM44" s="188"/>
      <c r="KLN44" s="188"/>
      <c r="KLO44" s="188"/>
      <c r="KLP44" s="188"/>
      <c r="KLQ44" s="188"/>
      <c r="KLR44" s="188"/>
      <c r="KLS44" s="188"/>
      <c r="KLT44" s="188"/>
      <c r="KLU44" s="188"/>
      <c r="KLV44" s="188"/>
      <c r="KLW44" s="188"/>
      <c r="KLX44" s="188"/>
      <c r="KLY44" s="188"/>
      <c r="KLZ44" s="188"/>
      <c r="KMA44" s="188"/>
      <c r="KMB44" s="188"/>
      <c r="KMC44" s="188"/>
      <c r="KMD44" s="188"/>
      <c r="KME44" s="188"/>
      <c r="KMF44" s="188"/>
      <c r="KMG44" s="188"/>
      <c r="KMH44" s="188"/>
      <c r="KMI44" s="188"/>
      <c r="KMJ44" s="188"/>
      <c r="KMK44" s="188"/>
      <c r="KML44" s="188"/>
      <c r="KMM44" s="188"/>
      <c r="KMN44" s="188"/>
      <c r="KMO44" s="188"/>
      <c r="KMP44" s="188"/>
      <c r="KMQ44" s="188"/>
      <c r="KMR44" s="188"/>
      <c r="KMS44" s="188"/>
      <c r="KMT44" s="188"/>
      <c r="KMU44" s="188"/>
      <c r="KMV44" s="188"/>
      <c r="KMW44" s="188"/>
      <c r="KMX44" s="188"/>
      <c r="KMY44" s="188"/>
      <c r="KMZ44" s="188"/>
      <c r="KNA44" s="188"/>
      <c r="KNB44" s="188"/>
      <c r="KNC44" s="188"/>
      <c r="KND44" s="188"/>
      <c r="KNE44" s="188"/>
      <c r="KNF44" s="188"/>
      <c r="KNG44" s="188"/>
      <c r="KNH44" s="188"/>
      <c r="KNI44" s="188"/>
      <c r="KNJ44" s="188"/>
      <c r="KNK44" s="188"/>
      <c r="KNL44" s="188"/>
      <c r="KNM44" s="188"/>
      <c r="KNN44" s="188"/>
      <c r="KNO44" s="188"/>
      <c r="KNP44" s="188"/>
      <c r="KNQ44" s="188"/>
      <c r="KNR44" s="188"/>
      <c r="KNS44" s="188"/>
      <c r="KNT44" s="188"/>
      <c r="KNU44" s="188"/>
      <c r="KNV44" s="188"/>
      <c r="KNW44" s="188"/>
      <c r="KNX44" s="188"/>
      <c r="KNY44" s="188"/>
      <c r="KNZ44" s="188"/>
      <c r="KOA44" s="188"/>
      <c r="KOB44" s="188"/>
      <c r="KOC44" s="188"/>
      <c r="KOD44" s="188"/>
      <c r="KOE44" s="188"/>
      <c r="KOF44" s="188"/>
      <c r="KOG44" s="188"/>
      <c r="KOH44" s="188"/>
      <c r="KOI44" s="188"/>
      <c r="KOJ44" s="188"/>
      <c r="KOK44" s="188"/>
      <c r="KOL44" s="188"/>
      <c r="KOM44" s="188"/>
      <c r="KON44" s="188"/>
      <c r="KOO44" s="188"/>
      <c r="KOP44" s="188"/>
      <c r="KOQ44" s="188"/>
      <c r="KOR44" s="188"/>
      <c r="KOS44" s="188"/>
      <c r="KOT44" s="188"/>
      <c r="KOU44" s="188"/>
      <c r="KOV44" s="188"/>
      <c r="KOW44" s="188"/>
      <c r="KOX44" s="188"/>
      <c r="KOY44" s="188"/>
      <c r="KOZ44" s="188"/>
      <c r="KPA44" s="188"/>
      <c r="KPB44" s="188"/>
      <c r="KPC44" s="188"/>
      <c r="KPD44" s="188"/>
      <c r="KPE44" s="188"/>
      <c r="KPF44" s="188"/>
      <c r="KPG44" s="188"/>
      <c r="KPH44" s="188"/>
      <c r="KPI44" s="188"/>
      <c r="KPJ44" s="188"/>
      <c r="KPK44" s="188"/>
      <c r="KPL44" s="188"/>
      <c r="KPM44" s="188"/>
      <c r="KPN44" s="188"/>
      <c r="KPO44" s="188"/>
      <c r="KPP44" s="188"/>
      <c r="KPQ44" s="188"/>
      <c r="KPR44" s="188"/>
      <c r="KPS44" s="188"/>
      <c r="KPT44" s="188"/>
      <c r="KPU44" s="188"/>
      <c r="KPV44" s="188"/>
      <c r="KPW44" s="188"/>
      <c r="KPX44" s="188"/>
      <c r="KPY44" s="188"/>
      <c r="KPZ44" s="188"/>
      <c r="KQA44" s="188"/>
      <c r="KQB44" s="188"/>
      <c r="KQC44" s="188"/>
      <c r="KQD44" s="188"/>
      <c r="KQE44" s="188"/>
      <c r="KQF44" s="188"/>
      <c r="KQG44" s="188"/>
      <c r="KQH44" s="188"/>
      <c r="KQI44" s="188"/>
      <c r="KQJ44" s="188"/>
      <c r="KQK44" s="188"/>
      <c r="KQL44" s="188"/>
      <c r="KQM44" s="188"/>
      <c r="KQN44" s="188"/>
      <c r="KQO44" s="188"/>
      <c r="KQP44" s="188"/>
      <c r="KQQ44" s="188"/>
      <c r="KQR44" s="188"/>
      <c r="KQS44" s="188"/>
      <c r="KQT44" s="188"/>
      <c r="KQU44" s="188"/>
      <c r="KQV44" s="188"/>
      <c r="KQW44" s="188"/>
      <c r="KQX44" s="188"/>
      <c r="KQY44" s="188"/>
      <c r="KQZ44" s="188"/>
      <c r="KRA44" s="188"/>
      <c r="KRB44" s="188"/>
      <c r="KRC44" s="188"/>
      <c r="KRD44" s="188"/>
      <c r="KRE44" s="188"/>
      <c r="KRF44" s="188"/>
      <c r="KRG44" s="188"/>
      <c r="KRH44" s="188"/>
      <c r="KRI44" s="188"/>
      <c r="KRJ44" s="188"/>
      <c r="KRK44" s="188"/>
      <c r="KRL44" s="188"/>
      <c r="KRM44" s="188"/>
      <c r="KRN44" s="188"/>
      <c r="KRO44" s="188"/>
      <c r="KRP44" s="188"/>
      <c r="KRQ44" s="188"/>
      <c r="KRR44" s="188"/>
      <c r="KRS44" s="188"/>
      <c r="KRT44" s="188"/>
      <c r="KRU44" s="188"/>
      <c r="KRV44" s="188"/>
      <c r="KRW44" s="188"/>
      <c r="KRX44" s="188"/>
      <c r="KRY44" s="188"/>
      <c r="KRZ44" s="188"/>
      <c r="KSA44" s="188"/>
      <c r="KSB44" s="188"/>
      <c r="KSC44" s="188"/>
      <c r="KSD44" s="188"/>
      <c r="KSE44" s="188"/>
      <c r="KSF44" s="188"/>
      <c r="KSG44" s="188"/>
      <c r="KSH44" s="188"/>
      <c r="KSI44" s="188"/>
      <c r="KSJ44" s="188"/>
      <c r="KSK44" s="188"/>
      <c r="KSL44" s="188"/>
      <c r="KSM44" s="188"/>
      <c r="KSN44" s="188"/>
      <c r="KSO44" s="188"/>
      <c r="KSP44" s="188"/>
      <c r="KSQ44" s="188"/>
      <c r="KSR44" s="188"/>
      <c r="KSS44" s="188"/>
      <c r="KST44" s="188"/>
      <c r="KSU44" s="188"/>
      <c r="KSV44" s="188"/>
      <c r="KSW44" s="188"/>
      <c r="KSX44" s="188"/>
      <c r="KSY44" s="188"/>
      <c r="KSZ44" s="188"/>
      <c r="KTA44" s="188"/>
      <c r="KTB44" s="188"/>
      <c r="KTC44" s="188"/>
      <c r="KTD44" s="188"/>
      <c r="KTE44" s="188"/>
      <c r="KTF44" s="188"/>
      <c r="KTG44" s="188"/>
      <c r="KTH44" s="188"/>
      <c r="KTI44" s="188"/>
      <c r="KTJ44" s="188"/>
      <c r="KTK44" s="188"/>
      <c r="KTL44" s="188"/>
      <c r="KTM44" s="188"/>
      <c r="KTN44" s="188"/>
      <c r="KTO44" s="188"/>
      <c r="KTP44" s="188"/>
      <c r="KTQ44" s="188"/>
      <c r="KTR44" s="188"/>
      <c r="KTS44" s="188"/>
      <c r="KTT44" s="188"/>
      <c r="KTU44" s="188"/>
      <c r="KTV44" s="188"/>
      <c r="KTW44" s="188"/>
      <c r="KTX44" s="188"/>
      <c r="KTY44" s="188"/>
      <c r="KTZ44" s="188"/>
      <c r="KUA44" s="188"/>
      <c r="KUB44" s="188"/>
      <c r="KUC44" s="188"/>
      <c r="KUD44" s="188"/>
      <c r="KUE44" s="188"/>
      <c r="KUF44" s="188"/>
      <c r="KUG44" s="188"/>
      <c r="KUH44" s="188"/>
      <c r="KUI44" s="188"/>
      <c r="KUJ44" s="188"/>
      <c r="KUK44" s="188"/>
      <c r="KUL44" s="188"/>
      <c r="KUM44" s="188"/>
      <c r="KUN44" s="188"/>
      <c r="KUO44" s="188"/>
      <c r="KUP44" s="188"/>
      <c r="KUQ44" s="188"/>
      <c r="KUR44" s="188"/>
      <c r="KUS44" s="188"/>
      <c r="KUT44" s="188"/>
      <c r="KUU44" s="188"/>
      <c r="KUV44" s="188"/>
      <c r="KUW44" s="188"/>
      <c r="KUX44" s="188"/>
      <c r="KUY44" s="188"/>
      <c r="KUZ44" s="188"/>
      <c r="KVA44" s="188"/>
      <c r="KVB44" s="188"/>
      <c r="KVC44" s="188"/>
      <c r="KVD44" s="188"/>
      <c r="KVE44" s="188"/>
      <c r="KVF44" s="188"/>
      <c r="KVG44" s="188"/>
      <c r="KVH44" s="188"/>
      <c r="KVI44" s="188"/>
      <c r="KVJ44" s="188"/>
      <c r="KVK44" s="188"/>
      <c r="KVL44" s="188"/>
      <c r="KVM44" s="188"/>
      <c r="KVN44" s="188"/>
      <c r="KVO44" s="188"/>
      <c r="KVP44" s="188"/>
      <c r="KVQ44" s="188"/>
      <c r="KVR44" s="188"/>
      <c r="KVS44" s="188"/>
      <c r="KVT44" s="188"/>
      <c r="KVU44" s="188"/>
      <c r="KVV44" s="188"/>
      <c r="KVW44" s="188"/>
      <c r="KVX44" s="188"/>
      <c r="KVY44" s="188"/>
      <c r="KVZ44" s="188"/>
      <c r="KWA44" s="188"/>
      <c r="KWB44" s="188"/>
      <c r="KWC44" s="188"/>
      <c r="KWD44" s="188"/>
      <c r="KWE44" s="188"/>
      <c r="KWF44" s="188"/>
      <c r="KWG44" s="188"/>
      <c r="KWH44" s="188"/>
      <c r="KWI44" s="188"/>
      <c r="KWJ44" s="188"/>
      <c r="KWK44" s="188"/>
      <c r="KWL44" s="188"/>
      <c r="KWM44" s="188"/>
      <c r="KWN44" s="188"/>
      <c r="KWO44" s="188"/>
      <c r="KWP44" s="188"/>
      <c r="KWQ44" s="188"/>
      <c r="KWR44" s="188"/>
      <c r="KWS44" s="188"/>
      <c r="KWT44" s="188"/>
      <c r="KWU44" s="188"/>
      <c r="KWV44" s="188"/>
      <c r="KWW44" s="188"/>
      <c r="KWX44" s="188"/>
      <c r="KWY44" s="188"/>
      <c r="KWZ44" s="188"/>
      <c r="KXA44" s="188"/>
      <c r="KXB44" s="188"/>
      <c r="KXC44" s="188"/>
      <c r="KXD44" s="188"/>
      <c r="KXE44" s="188"/>
      <c r="KXF44" s="188"/>
      <c r="KXG44" s="188"/>
      <c r="KXH44" s="188"/>
      <c r="KXI44" s="188"/>
      <c r="KXJ44" s="188"/>
      <c r="KXK44" s="188"/>
      <c r="KXL44" s="188"/>
      <c r="KXM44" s="188"/>
      <c r="KXN44" s="188"/>
      <c r="KXO44" s="188"/>
      <c r="KXP44" s="188"/>
      <c r="KXQ44" s="188"/>
      <c r="KXR44" s="188"/>
      <c r="KXS44" s="188"/>
      <c r="KXT44" s="188"/>
      <c r="KXU44" s="188"/>
      <c r="KXV44" s="188"/>
      <c r="KXW44" s="188"/>
      <c r="KXX44" s="188"/>
      <c r="KXY44" s="188"/>
      <c r="KXZ44" s="188"/>
      <c r="KYA44" s="188"/>
      <c r="KYB44" s="188"/>
      <c r="KYC44" s="188"/>
      <c r="KYD44" s="188"/>
      <c r="KYE44" s="188"/>
      <c r="KYF44" s="188"/>
      <c r="KYG44" s="188"/>
      <c r="KYH44" s="188"/>
      <c r="KYI44" s="188"/>
      <c r="KYJ44" s="188"/>
      <c r="KYK44" s="188"/>
      <c r="KYL44" s="188"/>
      <c r="KYM44" s="188"/>
      <c r="KYN44" s="188"/>
      <c r="KYO44" s="188"/>
      <c r="KYP44" s="188"/>
      <c r="KYQ44" s="188"/>
      <c r="KYR44" s="188"/>
      <c r="KYS44" s="188"/>
      <c r="KYT44" s="188"/>
      <c r="KYU44" s="188"/>
      <c r="KYV44" s="188"/>
      <c r="KYW44" s="188"/>
      <c r="KYX44" s="188"/>
      <c r="KYY44" s="188"/>
      <c r="KYZ44" s="188"/>
      <c r="KZA44" s="188"/>
      <c r="KZB44" s="188"/>
      <c r="KZC44" s="188"/>
      <c r="KZD44" s="188"/>
      <c r="KZE44" s="188"/>
      <c r="KZF44" s="188"/>
      <c r="KZG44" s="188"/>
      <c r="KZH44" s="188"/>
      <c r="KZI44" s="188"/>
      <c r="KZJ44" s="188"/>
      <c r="KZK44" s="188"/>
      <c r="KZL44" s="188"/>
      <c r="KZM44" s="188"/>
      <c r="KZN44" s="188"/>
      <c r="KZO44" s="188"/>
      <c r="KZP44" s="188"/>
      <c r="KZQ44" s="188"/>
      <c r="KZR44" s="188"/>
      <c r="KZS44" s="188"/>
      <c r="KZT44" s="188"/>
      <c r="KZU44" s="188"/>
      <c r="KZV44" s="188"/>
      <c r="KZW44" s="188"/>
      <c r="KZX44" s="188"/>
      <c r="KZY44" s="188"/>
      <c r="KZZ44" s="188"/>
      <c r="LAA44" s="188"/>
      <c r="LAB44" s="188"/>
      <c r="LAC44" s="188"/>
      <c r="LAD44" s="188"/>
      <c r="LAE44" s="188"/>
      <c r="LAF44" s="188"/>
      <c r="LAG44" s="188"/>
      <c r="LAH44" s="188"/>
      <c r="LAI44" s="188"/>
      <c r="LAJ44" s="188"/>
      <c r="LAK44" s="188"/>
      <c r="LAL44" s="188"/>
      <c r="LAM44" s="188"/>
      <c r="LAN44" s="188"/>
      <c r="LAO44" s="188"/>
      <c r="LAP44" s="188"/>
      <c r="LAQ44" s="188"/>
      <c r="LAR44" s="188"/>
      <c r="LAS44" s="188"/>
      <c r="LAT44" s="188"/>
      <c r="LAU44" s="188"/>
      <c r="LAV44" s="188"/>
      <c r="LAW44" s="188"/>
      <c r="LAX44" s="188"/>
      <c r="LAY44" s="188"/>
      <c r="LAZ44" s="188"/>
      <c r="LBA44" s="188"/>
      <c r="LBB44" s="188"/>
      <c r="LBC44" s="188"/>
      <c r="LBD44" s="188"/>
      <c r="LBE44" s="188"/>
      <c r="LBF44" s="188"/>
      <c r="LBG44" s="188"/>
      <c r="LBH44" s="188"/>
      <c r="LBI44" s="188"/>
      <c r="LBJ44" s="188"/>
      <c r="LBK44" s="188"/>
      <c r="LBL44" s="188"/>
      <c r="LBM44" s="188"/>
      <c r="LBN44" s="188"/>
      <c r="LBO44" s="188"/>
      <c r="LBP44" s="188"/>
      <c r="LBQ44" s="188"/>
      <c r="LBR44" s="188"/>
      <c r="LBS44" s="188"/>
      <c r="LBT44" s="188"/>
      <c r="LBU44" s="188"/>
      <c r="LBV44" s="188"/>
      <c r="LBW44" s="188"/>
      <c r="LBX44" s="188"/>
      <c r="LBY44" s="188"/>
      <c r="LBZ44" s="188"/>
      <c r="LCA44" s="188"/>
      <c r="LCB44" s="188"/>
      <c r="LCC44" s="188"/>
      <c r="LCD44" s="188"/>
      <c r="LCE44" s="188"/>
      <c r="LCF44" s="188"/>
      <c r="LCG44" s="188"/>
      <c r="LCH44" s="188"/>
      <c r="LCI44" s="188"/>
      <c r="LCJ44" s="188"/>
      <c r="LCK44" s="188"/>
      <c r="LCL44" s="188"/>
      <c r="LCM44" s="188"/>
      <c r="LCN44" s="188"/>
      <c r="LCO44" s="188"/>
      <c r="LCP44" s="188"/>
      <c r="LCQ44" s="188"/>
      <c r="LCR44" s="188"/>
      <c r="LCS44" s="188"/>
      <c r="LCT44" s="188"/>
      <c r="LCU44" s="188"/>
      <c r="LCV44" s="188"/>
      <c r="LCW44" s="188"/>
      <c r="LCX44" s="188"/>
      <c r="LCY44" s="188"/>
      <c r="LCZ44" s="188"/>
      <c r="LDA44" s="188"/>
      <c r="LDB44" s="188"/>
      <c r="LDC44" s="188"/>
      <c r="LDD44" s="188"/>
      <c r="LDE44" s="188"/>
      <c r="LDF44" s="188"/>
      <c r="LDG44" s="188"/>
      <c r="LDH44" s="188"/>
      <c r="LDI44" s="188"/>
      <c r="LDJ44" s="188"/>
      <c r="LDK44" s="188"/>
      <c r="LDL44" s="188"/>
      <c r="LDM44" s="188"/>
      <c r="LDN44" s="188"/>
      <c r="LDO44" s="188"/>
      <c r="LDP44" s="188"/>
      <c r="LDQ44" s="188"/>
      <c r="LDR44" s="188"/>
      <c r="LDS44" s="188"/>
      <c r="LDT44" s="188"/>
      <c r="LDU44" s="188"/>
      <c r="LDV44" s="188"/>
      <c r="LDW44" s="188"/>
      <c r="LDX44" s="188"/>
      <c r="LDY44" s="188"/>
      <c r="LDZ44" s="188"/>
      <c r="LEA44" s="188"/>
      <c r="LEB44" s="188"/>
      <c r="LEC44" s="188"/>
      <c r="LED44" s="188"/>
      <c r="LEE44" s="188"/>
      <c r="LEF44" s="188"/>
      <c r="LEG44" s="188"/>
      <c r="LEH44" s="188"/>
      <c r="LEI44" s="188"/>
      <c r="LEJ44" s="188"/>
      <c r="LEK44" s="188"/>
      <c r="LEL44" s="188"/>
      <c r="LEM44" s="188"/>
      <c r="LEN44" s="188"/>
      <c r="LEO44" s="188"/>
      <c r="LEP44" s="188"/>
      <c r="LEQ44" s="188"/>
      <c r="LER44" s="188"/>
      <c r="LES44" s="188"/>
      <c r="LET44" s="188"/>
      <c r="LEU44" s="188"/>
      <c r="LEV44" s="188"/>
      <c r="LEW44" s="188"/>
      <c r="LEX44" s="188"/>
      <c r="LEY44" s="188"/>
      <c r="LEZ44" s="188"/>
      <c r="LFA44" s="188"/>
      <c r="LFB44" s="188"/>
      <c r="LFC44" s="188"/>
      <c r="LFD44" s="188"/>
      <c r="LFE44" s="188"/>
      <c r="LFF44" s="188"/>
      <c r="LFG44" s="188"/>
      <c r="LFH44" s="188"/>
      <c r="LFI44" s="188"/>
      <c r="LFJ44" s="188"/>
      <c r="LFK44" s="188"/>
      <c r="LFL44" s="188"/>
      <c r="LFM44" s="188"/>
      <c r="LFN44" s="188"/>
      <c r="LFO44" s="188"/>
      <c r="LFP44" s="188"/>
      <c r="LFQ44" s="188"/>
      <c r="LFR44" s="188"/>
      <c r="LFS44" s="188"/>
      <c r="LFT44" s="188"/>
      <c r="LFU44" s="188"/>
      <c r="LFV44" s="188"/>
      <c r="LFW44" s="188"/>
      <c r="LFX44" s="188"/>
      <c r="LFY44" s="188"/>
      <c r="LFZ44" s="188"/>
      <c r="LGA44" s="188"/>
      <c r="LGB44" s="188"/>
      <c r="LGC44" s="188"/>
      <c r="LGD44" s="188"/>
      <c r="LGE44" s="188"/>
      <c r="LGF44" s="188"/>
      <c r="LGG44" s="188"/>
      <c r="LGH44" s="188"/>
      <c r="LGI44" s="188"/>
      <c r="LGJ44" s="188"/>
      <c r="LGK44" s="188"/>
      <c r="LGL44" s="188"/>
      <c r="LGM44" s="188"/>
      <c r="LGN44" s="188"/>
      <c r="LGO44" s="188"/>
      <c r="LGP44" s="188"/>
      <c r="LGQ44" s="188"/>
      <c r="LGR44" s="188"/>
      <c r="LGS44" s="188"/>
      <c r="LGT44" s="188"/>
      <c r="LGU44" s="188"/>
      <c r="LGV44" s="188"/>
      <c r="LGW44" s="188"/>
      <c r="LGX44" s="188"/>
      <c r="LGY44" s="188"/>
      <c r="LGZ44" s="188"/>
      <c r="LHA44" s="188"/>
      <c r="LHB44" s="188"/>
      <c r="LHC44" s="188"/>
      <c r="LHD44" s="188"/>
      <c r="LHE44" s="188"/>
      <c r="LHF44" s="188"/>
      <c r="LHG44" s="188"/>
      <c r="LHH44" s="188"/>
      <c r="LHI44" s="188"/>
      <c r="LHJ44" s="188"/>
      <c r="LHK44" s="188"/>
      <c r="LHL44" s="188"/>
      <c r="LHM44" s="188"/>
      <c r="LHN44" s="188"/>
      <c r="LHO44" s="188"/>
      <c r="LHP44" s="188"/>
      <c r="LHQ44" s="188"/>
      <c r="LHR44" s="188"/>
      <c r="LHS44" s="188"/>
      <c r="LHT44" s="188"/>
      <c r="LHU44" s="188"/>
      <c r="LHV44" s="188"/>
      <c r="LHW44" s="188"/>
      <c r="LHX44" s="188"/>
      <c r="LHY44" s="188"/>
      <c r="LHZ44" s="188"/>
      <c r="LIA44" s="188"/>
      <c r="LIB44" s="188"/>
      <c r="LIC44" s="188"/>
      <c r="LID44" s="188"/>
      <c r="LIE44" s="188"/>
      <c r="LIF44" s="188"/>
      <c r="LIG44" s="188"/>
      <c r="LIH44" s="188"/>
      <c r="LII44" s="188"/>
      <c r="LIJ44" s="188"/>
      <c r="LIK44" s="188"/>
      <c r="LIL44" s="188"/>
      <c r="LIM44" s="188"/>
      <c r="LIN44" s="188"/>
      <c r="LIO44" s="188"/>
      <c r="LIP44" s="188"/>
      <c r="LIQ44" s="188"/>
      <c r="LIR44" s="188"/>
      <c r="LIS44" s="188"/>
      <c r="LIT44" s="188"/>
      <c r="LIU44" s="188"/>
      <c r="LIV44" s="188"/>
      <c r="LIW44" s="188"/>
      <c r="LIX44" s="188"/>
      <c r="LIY44" s="188"/>
      <c r="LIZ44" s="188"/>
      <c r="LJA44" s="188"/>
      <c r="LJB44" s="188"/>
      <c r="LJC44" s="188"/>
      <c r="LJD44" s="188"/>
      <c r="LJE44" s="188"/>
      <c r="LJF44" s="188"/>
      <c r="LJG44" s="188"/>
      <c r="LJH44" s="188"/>
      <c r="LJI44" s="188"/>
      <c r="LJJ44" s="188"/>
      <c r="LJK44" s="188"/>
      <c r="LJL44" s="188"/>
      <c r="LJM44" s="188"/>
      <c r="LJN44" s="188"/>
      <c r="LJO44" s="188"/>
      <c r="LJP44" s="188"/>
      <c r="LJQ44" s="188"/>
      <c r="LJR44" s="188"/>
      <c r="LJS44" s="188"/>
      <c r="LJT44" s="188"/>
      <c r="LJU44" s="188"/>
      <c r="LJV44" s="188"/>
      <c r="LJW44" s="188"/>
      <c r="LJX44" s="188"/>
      <c r="LJY44" s="188"/>
      <c r="LJZ44" s="188"/>
      <c r="LKA44" s="188"/>
      <c r="LKB44" s="188"/>
      <c r="LKC44" s="188"/>
      <c r="LKD44" s="188"/>
      <c r="LKE44" s="188"/>
      <c r="LKF44" s="188"/>
      <c r="LKG44" s="188"/>
      <c r="LKH44" s="188"/>
      <c r="LKI44" s="188"/>
      <c r="LKJ44" s="188"/>
      <c r="LKK44" s="188"/>
      <c r="LKL44" s="188"/>
      <c r="LKM44" s="188"/>
      <c r="LKN44" s="188"/>
      <c r="LKO44" s="188"/>
      <c r="LKP44" s="188"/>
      <c r="LKQ44" s="188"/>
      <c r="LKR44" s="188"/>
      <c r="LKS44" s="188"/>
      <c r="LKT44" s="188"/>
      <c r="LKU44" s="188"/>
      <c r="LKV44" s="188"/>
      <c r="LKW44" s="188"/>
      <c r="LKX44" s="188"/>
      <c r="LKY44" s="188"/>
      <c r="LKZ44" s="188"/>
      <c r="LLA44" s="188"/>
      <c r="LLB44" s="188"/>
      <c r="LLC44" s="188"/>
      <c r="LLD44" s="188"/>
      <c r="LLE44" s="188"/>
      <c r="LLF44" s="188"/>
      <c r="LLG44" s="188"/>
      <c r="LLH44" s="188"/>
      <c r="LLI44" s="188"/>
      <c r="LLJ44" s="188"/>
      <c r="LLK44" s="188"/>
      <c r="LLL44" s="188"/>
      <c r="LLM44" s="188"/>
      <c r="LLN44" s="188"/>
      <c r="LLO44" s="188"/>
      <c r="LLP44" s="188"/>
      <c r="LLQ44" s="188"/>
      <c r="LLR44" s="188"/>
      <c r="LLS44" s="188"/>
      <c r="LLT44" s="188"/>
      <c r="LLU44" s="188"/>
      <c r="LLV44" s="188"/>
      <c r="LLW44" s="188"/>
      <c r="LLX44" s="188"/>
      <c r="LLY44" s="188"/>
      <c r="LLZ44" s="188"/>
      <c r="LMA44" s="188"/>
      <c r="LMB44" s="188"/>
      <c r="LMC44" s="188"/>
      <c r="LMD44" s="188"/>
      <c r="LME44" s="188"/>
      <c r="LMF44" s="188"/>
      <c r="LMG44" s="188"/>
      <c r="LMH44" s="188"/>
      <c r="LMI44" s="188"/>
      <c r="LMJ44" s="188"/>
      <c r="LMK44" s="188"/>
      <c r="LML44" s="188"/>
      <c r="LMM44" s="188"/>
      <c r="LMN44" s="188"/>
      <c r="LMO44" s="188"/>
      <c r="LMP44" s="188"/>
      <c r="LMQ44" s="188"/>
      <c r="LMR44" s="188"/>
      <c r="LMS44" s="188"/>
      <c r="LMT44" s="188"/>
      <c r="LMU44" s="188"/>
      <c r="LMV44" s="188"/>
      <c r="LMW44" s="188"/>
      <c r="LMX44" s="188"/>
      <c r="LMY44" s="188"/>
      <c r="LMZ44" s="188"/>
      <c r="LNA44" s="188"/>
      <c r="LNB44" s="188"/>
      <c r="LNC44" s="188"/>
      <c r="LND44" s="188"/>
      <c r="LNE44" s="188"/>
      <c r="LNF44" s="188"/>
      <c r="LNG44" s="188"/>
      <c r="LNH44" s="188"/>
      <c r="LNI44" s="188"/>
      <c r="LNJ44" s="188"/>
      <c r="LNK44" s="188"/>
      <c r="LNL44" s="188"/>
      <c r="LNM44" s="188"/>
      <c r="LNN44" s="188"/>
      <c r="LNO44" s="188"/>
      <c r="LNP44" s="188"/>
      <c r="LNQ44" s="188"/>
      <c r="LNR44" s="188"/>
      <c r="LNS44" s="188"/>
      <c r="LNT44" s="188"/>
      <c r="LNU44" s="188"/>
      <c r="LNV44" s="188"/>
      <c r="LNW44" s="188"/>
      <c r="LNX44" s="188"/>
      <c r="LNY44" s="188"/>
      <c r="LNZ44" s="188"/>
      <c r="LOA44" s="188"/>
      <c r="LOB44" s="188"/>
      <c r="LOC44" s="188"/>
      <c r="LOD44" s="188"/>
      <c r="LOE44" s="188"/>
      <c r="LOF44" s="188"/>
      <c r="LOG44" s="188"/>
      <c r="LOH44" s="188"/>
      <c r="LOI44" s="188"/>
      <c r="LOJ44" s="188"/>
      <c r="LOK44" s="188"/>
      <c r="LOL44" s="188"/>
      <c r="LOM44" s="188"/>
      <c r="LON44" s="188"/>
      <c r="LOO44" s="188"/>
      <c r="LOP44" s="188"/>
      <c r="LOQ44" s="188"/>
      <c r="LOR44" s="188"/>
      <c r="LOS44" s="188"/>
      <c r="LOT44" s="188"/>
      <c r="LOU44" s="188"/>
      <c r="LOV44" s="188"/>
      <c r="LOW44" s="188"/>
      <c r="LOX44" s="188"/>
      <c r="LOY44" s="188"/>
      <c r="LOZ44" s="188"/>
      <c r="LPA44" s="188"/>
      <c r="LPB44" s="188"/>
      <c r="LPC44" s="188"/>
      <c r="LPD44" s="188"/>
      <c r="LPE44" s="188"/>
      <c r="LPF44" s="188"/>
      <c r="LPG44" s="188"/>
      <c r="LPH44" s="188"/>
      <c r="LPI44" s="188"/>
      <c r="LPJ44" s="188"/>
      <c r="LPK44" s="188"/>
      <c r="LPL44" s="188"/>
      <c r="LPM44" s="188"/>
      <c r="LPN44" s="188"/>
      <c r="LPO44" s="188"/>
      <c r="LPP44" s="188"/>
      <c r="LPQ44" s="188"/>
      <c r="LPR44" s="188"/>
      <c r="LPS44" s="188"/>
      <c r="LPT44" s="188"/>
      <c r="LPU44" s="188"/>
      <c r="LPV44" s="188"/>
      <c r="LPW44" s="188"/>
      <c r="LPX44" s="188"/>
      <c r="LPY44" s="188"/>
      <c r="LPZ44" s="188"/>
      <c r="LQA44" s="188"/>
      <c r="LQB44" s="188"/>
      <c r="LQC44" s="188"/>
      <c r="LQD44" s="188"/>
      <c r="LQE44" s="188"/>
      <c r="LQF44" s="188"/>
      <c r="LQG44" s="188"/>
      <c r="LQH44" s="188"/>
      <c r="LQI44" s="188"/>
      <c r="LQJ44" s="188"/>
      <c r="LQK44" s="188"/>
      <c r="LQL44" s="188"/>
      <c r="LQM44" s="188"/>
      <c r="LQN44" s="188"/>
      <c r="LQO44" s="188"/>
      <c r="LQP44" s="188"/>
      <c r="LQQ44" s="188"/>
      <c r="LQR44" s="188"/>
      <c r="LQS44" s="188"/>
      <c r="LQT44" s="188"/>
      <c r="LQU44" s="188"/>
      <c r="LQV44" s="188"/>
      <c r="LQW44" s="188"/>
      <c r="LQX44" s="188"/>
      <c r="LQY44" s="188"/>
      <c r="LQZ44" s="188"/>
      <c r="LRA44" s="188"/>
      <c r="LRB44" s="188"/>
      <c r="LRC44" s="188"/>
      <c r="LRD44" s="188"/>
      <c r="LRE44" s="188"/>
      <c r="LRF44" s="188"/>
      <c r="LRG44" s="188"/>
      <c r="LRH44" s="188"/>
      <c r="LRI44" s="188"/>
      <c r="LRJ44" s="188"/>
      <c r="LRK44" s="188"/>
      <c r="LRL44" s="188"/>
      <c r="LRM44" s="188"/>
      <c r="LRN44" s="188"/>
      <c r="LRO44" s="188"/>
      <c r="LRP44" s="188"/>
      <c r="LRQ44" s="188"/>
      <c r="LRR44" s="188"/>
      <c r="LRS44" s="188"/>
      <c r="LRT44" s="188"/>
      <c r="LRU44" s="188"/>
      <c r="LRV44" s="188"/>
      <c r="LRW44" s="188"/>
      <c r="LRX44" s="188"/>
      <c r="LRY44" s="188"/>
      <c r="LRZ44" s="188"/>
      <c r="LSA44" s="188"/>
      <c r="LSB44" s="188"/>
      <c r="LSC44" s="188"/>
      <c r="LSD44" s="188"/>
      <c r="LSE44" s="188"/>
      <c r="LSF44" s="188"/>
      <c r="LSG44" s="188"/>
      <c r="LSH44" s="188"/>
      <c r="LSI44" s="188"/>
      <c r="LSJ44" s="188"/>
      <c r="LSK44" s="188"/>
      <c r="LSL44" s="188"/>
      <c r="LSM44" s="188"/>
      <c r="LSN44" s="188"/>
      <c r="LSO44" s="188"/>
      <c r="LSP44" s="188"/>
      <c r="LSQ44" s="188"/>
      <c r="LSR44" s="188"/>
      <c r="LSS44" s="188"/>
      <c r="LST44" s="188"/>
      <c r="LSU44" s="188"/>
      <c r="LSV44" s="188"/>
      <c r="LSW44" s="188"/>
      <c r="LSX44" s="188"/>
      <c r="LSY44" s="188"/>
      <c r="LSZ44" s="188"/>
      <c r="LTA44" s="188"/>
      <c r="LTB44" s="188"/>
      <c r="LTC44" s="188"/>
      <c r="LTD44" s="188"/>
      <c r="LTE44" s="188"/>
      <c r="LTF44" s="188"/>
      <c r="LTG44" s="188"/>
      <c r="LTH44" s="188"/>
      <c r="LTI44" s="188"/>
      <c r="LTJ44" s="188"/>
      <c r="LTK44" s="188"/>
      <c r="LTL44" s="188"/>
      <c r="LTM44" s="188"/>
      <c r="LTN44" s="188"/>
      <c r="LTO44" s="188"/>
      <c r="LTP44" s="188"/>
      <c r="LTQ44" s="188"/>
      <c r="LTR44" s="188"/>
      <c r="LTS44" s="188"/>
      <c r="LTT44" s="188"/>
      <c r="LTU44" s="188"/>
      <c r="LTV44" s="188"/>
      <c r="LTW44" s="188"/>
      <c r="LTX44" s="188"/>
      <c r="LTY44" s="188"/>
      <c r="LTZ44" s="188"/>
      <c r="LUA44" s="188"/>
      <c r="LUB44" s="188"/>
      <c r="LUC44" s="188"/>
      <c r="LUD44" s="188"/>
      <c r="LUE44" s="188"/>
      <c r="LUF44" s="188"/>
      <c r="LUG44" s="188"/>
      <c r="LUH44" s="188"/>
      <c r="LUI44" s="188"/>
      <c r="LUJ44" s="188"/>
      <c r="LUK44" s="188"/>
      <c r="LUL44" s="188"/>
      <c r="LUM44" s="188"/>
      <c r="LUN44" s="188"/>
      <c r="LUO44" s="188"/>
      <c r="LUP44" s="188"/>
      <c r="LUQ44" s="188"/>
      <c r="LUR44" s="188"/>
      <c r="LUS44" s="188"/>
      <c r="LUT44" s="188"/>
      <c r="LUU44" s="188"/>
      <c r="LUV44" s="188"/>
      <c r="LUW44" s="188"/>
      <c r="LUX44" s="188"/>
      <c r="LUY44" s="188"/>
      <c r="LUZ44" s="188"/>
      <c r="LVA44" s="188"/>
      <c r="LVB44" s="188"/>
      <c r="LVC44" s="188"/>
      <c r="LVD44" s="188"/>
      <c r="LVE44" s="188"/>
      <c r="LVF44" s="188"/>
      <c r="LVG44" s="188"/>
      <c r="LVH44" s="188"/>
      <c r="LVI44" s="188"/>
      <c r="LVJ44" s="188"/>
      <c r="LVK44" s="188"/>
      <c r="LVL44" s="188"/>
      <c r="LVM44" s="188"/>
      <c r="LVN44" s="188"/>
      <c r="LVO44" s="188"/>
      <c r="LVP44" s="188"/>
      <c r="LVQ44" s="188"/>
      <c r="LVR44" s="188"/>
      <c r="LVS44" s="188"/>
      <c r="LVT44" s="188"/>
      <c r="LVU44" s="188"/>
      <c r="LVV44" s="188"/>
      <c r="LVW44" s="188"/>
      <c r="LVX44" s="188"/>
      <c r="LVY44" s="188"/>
      <c r="LVZ44" s="188"/>
      <c r="LWA44" s="188"/>
      <c r="LWB44" s="188"/>
      <c r="LWC44" s="188"/>
      <c r="LWD44" s="188"/>
      <c r="LWE44" s="188"/>
      <c r="LWF44" s="188"/>
      <c r="LWG44" s="188"/>
      <c r="LWH44" s="188"/>
      <c r="LWI44" s="188"/>
      <c r="LWJ44" s="188"/>
      <c r="LWK44" s="188"/>
      <c r="LWL44" s="188"/>
      <c r="LWM44" s="188"/>
      <c r="LWN44" s="188"/>
      <c r="LWO44" s="188"/>
      <c r="LWP44" s="188"/>
      <c r="LWQ44" s="188"/>
      <c r="LWR44" s="188"/>
      <c r="LWS44" s="188"/>
      <c r="LWT44" s="188"/>
      <c r="LWU44" s="188"/>
      <c r="LWV44" s="188"/>
      <c r="LWW44" s="188"/>
      <c r="LWX44" s="188"/>
      <c r="LWY44" s="188"/>
      <c r="LWZ44" s="188"/>
      <c r="LXA44" s="188"/>
      <c r="LXB44" s="188"/>
      <c r="LXC44" s="188"/>
      <c r="LXD44" s="188"/>
      <c r="LXE44" s="188"/>
      <c r="LXF44" s="188"/>
      <c r="LXG44" s="188"/>
      <c r="LXH44" s="188"/>
      <c r="LXI44" s="188"/>
      <c r="LXJ44" s="188"/>
      <c r="LXK44" s="188"/>
      <c r="LXL44" s="188"/>
      <c r="LXM44" s="188"/>
      <c r="LXN44" s="188"/>
      <c r="LXO44" s="188"/>
      <c r="LXP44" s="188"/>
      <c r="LXQ44" s="188"/>
      <c r="LXR44" s="188"/>
      <c r="LXS44" s="188"/>
      <c r="LXT44" s="188"/>
      <c r="LXU44" s="188"/>
      <c r="LXV44" s="188"/>
      <c r="LXW44" s="188"/>
      <c r="LXX44" s="188"/>
      <c r="LXY44" s="188"/>
      <c r="LXZ44" s="188"/>
      <c r="LYA44" s="188"/>
      <c r="LYB44" s="188"/>
      <c r="LYC44" s="188"/>
      <c r="LYD44" s="188"/>
      <c r="LYE44" s="188"/>
      <c r="LYF44" s="188"/>
      <c r="LYG44" s="188"/>
      <c r="LYH44" s="188"/>
      <c r="LYI44" s="188"/>
      <c r="LYJ44" s="188"/>
      <c r="LYK44" s="188"/>
      <c r="LYL44" s="188"/>
      <c r="LYM44" s="188"/>
      <c r="LYN44" s="188"/>
      <c r="LYO44" s="188"/>
      <c r="LYP44" s="188"/>
      <c r="LYQ44" s="188"/>
      <c r="LYR44" s="188"/>
      <c r="LYS44" s="188"/>
      <c r="LYT44" s="188"/>
      <c r="LYU44" s="188"/>
      <c r="LYV44" s="188"/>
      <c r="LYW44" s="188"/>
      <c r="LYX44" s="188"/>
      <c r="LYY44" s="188"/>
      <c r="LYZ44" s="188"/>
      <c r="LZA44" s="188"/>
      <c r="LZB44" s="188"/>
      <c r="LZC44" s="188"/>
      <c r="LZD44" s="188"/>
      <c r="LZE44" s="188"/>
      <c r="LZF44" s="188"/>
      <c r="LZG44" s="188"/>
      <c r="LZH44" s="188"/>
      <c r="LZI44" s="188"/>
      <c r="LZJ44" s="188"/>
      <c r="LZK44" s="188"/>
      <c r="LZL44" s="188"/>
      <c r="LZM44" s="188"/>
      <c r="LZN44" s="188"/>
      <c r="LZO44" s="188"/>
      <c r="LZP44" s="188"/>
      <c r="LZQ44" s="188"/>
      <c r="LZR44" s="188"/>
      <c r="LZS44" s="188"/>
      <c r="LZT44" s="188"/>
      <c r="LZU44" s="188"/>
      <c r="LZV44" s="188"/>
      <c r="LZW44" s="188"/>
      <c r="LZX44" s="188"/>
      <c r="LZY44" s="188"/>
      <c r="LZZ44" s="188"/>
      <c r="MAA44" s="188"/>
      <c r="MAB44" s="188"/>
      <c r="MAC44" s="188"/>
      <c r="MAD44" s="188"/>
      <c r="MAE44" s="188"/>
      <c r="MAF44" s="188"/>
      <c r="MAG44" s="188"/>
      <c r="MAH44" s="188"/>
      <c r="MAI44" s="188"/>
      <c r="MAJ44" s="188"/>
      <c r="MAK44" s="188"/>
      <c r="MAL44" s="188"/>
      <c r="MAM44" s="188"/>
      <c r="MAN44" s="188"/>
      <c r="MAO44" s="188"/>
      <c r="MAP44" s="188"/>
      <c r="MAQ44" s="188"/>
      <c r="MAR44" s="188"/>
      <c r="MAS44" s="188"/>
      <c r="MAT44" s="188"/>
      <c r="MAU44" s="188"/>
      <c r="MAV44" s="188"/>
      <c r="MAW44" s="188"/>
      <c r="MAX44" s="188"/>
      <c r="MAY44" s="188"/>
      <c r="MAZ44" s="188"/>
      <c r="MBA44" s="188"/>
      <c r="MBB44" s="188"/>
      <c r="MBC44" s="188"/>
      <c r="MBD44" s="188"/>
      <c r="MBE44" s="188"/>
      <c r="MBF44" s="188"/>
      <c r="MBG44" s="188"/>
      <c r="MBH44" s="188"/>
      <c r="MBI44" s="188"/>
      <c r="MBJ44" s="188"/>
      <c r="MBK44" s="188"/>
      <c r="MBL44" s="188"/>
      <c r="MBM44" s="188"/>
      <c r="MBN44" s="188"/>
      <c r="MBO44" s="188"/>
      <c r="MBP44" s="188"/>
      <c r="MBQ44" s="188"/>
      <c r="MBR44" s="188"/>
      <c r="MBS44" s="188"/>
      <c r="MBT44" s="188"/>
      <c r="MBU44" s="188"/>
      <c r="MBV44" s="188"/>
      <c r="MBW44" s="188"/>
      <c r="MBX44" s="188"/>
      <c r="MBY44" s="188"/>
      <c r="MBZ44" s="188"/>
      <c r="MCA44" s="188"/>
      <c r="MCB44" s="188"/>
      <c r="MCC44" s="188"/>
      <c r="MCD44" s="188"/>
      <c r="MCE44" s="188"/>
      <c r="MCF44" s="188"/>
      <c r="MCG44" s="188"/>
      <c r="MCH44" s="188"/>
      <c r="MCI44" s="188"/>
      <c r="MCJ44" s="188"/>
      <c r="MCK44" s="188"/>
      <c r="MCL44" s="188"/>
      <c r="MCM44" s="188"/>
      <c r="MCN44" s="188"/>
      <c r="MCO44" s="188"/>
      <c r="MCP44" s="188"/>
      <c r="MCQ44" s="188"/>
      <c r="MCR44" s="188"/>
      <c r="MCS44" s="188"/>
      <c r="MCT44" s="188"/>
      <c r="MCU44" s="188"/>
      <c r="MCV44" s="188"/>
      <c r="MCW44" s="188"/>
      <c r="MCX44" s="188"/>
      <c r="MCY44" s="188"/>
      <c r="MCZ44" s="188"/>
      <c r="MDA44" s="188"/>
      <c r="MDB44" s="188"/>
      <c r="MDC44" s="188"/>
      <c r="MDD44" s="188"/>
      <c r="MDE44" s="188"/>
      <c r="MDF44" s="188"/>
      <c r="MDG44" s="188"/>
      <c r="MDH44" s="188"/>
      <c r="MDI44" s="188"/>
      <c r="MDJ44" s="188"/>
      <c r="MDK44" s="188"/>
      <c r="MDL44" s="188"/>
      <c r="MDM44" s="188"/>
      <c r="MDN44" s="188"/>
      <c r="MDO44" s="188"/>
      <c r="MDP44" s="188"/>
      <c r="MDQ44" s="188"/>
      <c r="MDR44" s="188"/>
      <c r="MDS44" s="188"/>
      <c r="MDT44" s="188"/>
      <c r="MDU44" s="188"/>
      <c r="MDV44" s="188"/>
      <c r="MDW44" s="188"/>
      <c r="MDX44" s="188"/>
      <c r="MDY44" s="188"/>
      <c r="MDZ44" s="188"/>
      <c r="MEA44" s="188"/>
      <c r="MEB44" s="188"/>
      <c r="MEC44" s="188"/>
      <c r="MED44" s="188"/>
      <c r="MEE44" s="188"/>
      <c r="MEF44" s="188"/>
      <c r="MEG44" s="188"/>
      <c r="MEH44" s="188"/>
      <c r="MEI44" s="188"/>
      <c r="MEJ44" s="188"/>
      <c r="MEK44" s="188"/>
      <c r="MEL44" s="188"/>
      <c r="MEM44" s="188"/>
      <c r="MEN44" s="188"/>
      <c r="MEO44" s="188"/>
      <c r="MEP44" s="188"/>
      <c r="MEQ44" s="188"/>
      <c r="MER44" s="188"/>
      <c r="MES44" s="188"/>
      <c r="MET44" s="188"/>
      <c r="MEU44" s="188"/>
      <c r="MEV44" s="188"/>
      <c r="MEW44" s="188"/>
      <c r="MEX44" s="188"/>
      <c r="MEY44" s="188"/>
      <c r="MEZ44" s="188"/>
      <c r="MFA44" s="188"/>
      <c r="MFB44" s="188"/>
      <c r="MFC44" s="188"/>
      <c r="MFD44" s="188"/>
      <c r="MFE44" s="188"/>
      <c r="MFF44" s="188"/>
      <c r="MFG44" s="188"/>
      <c r="MFH44" s="188"/>
      <c r="MFI44" s="188"/>
      <c r="MFJ44" s="188"/>
      <c r="MFK44" s="188"/>
      <c r="MFL44" s="188"/>
      <c r="MFM44" s="188"/>
      <c r="MFN44" s="188"/>
      <c r="MFO44" s="188"/>
      <c r="MFP44" s="188"/>
      <c r="MFQ44" s="188"/>
      <c r="MFR44" s="188"/>
      <c r="MFS44" s="188"/>
      <c r="MFT44" s="188"/>
      <c r="MFU44" s="188"/>
      <c r="MFV44" s="188"/>
      <c r="MFW44" s="188"/>
      <c r="MFX44" s="188"/>
      <c r="MFY44" s="188"/>
      <c r="MFZ44" s="188"/>
      <c r="MGA44" s="188"/>
      <c r="MGB44" s="188"/>
      <c r="MGC44" s="188"/>
      <c r="MGD44" s="188"/>
      <c r="MGE44" s="188"/>
      <c r="MGF44" s="188"/>
      <c r="MGG44" s="188"/>
      <c r="MGH44" s="188"/>
      <c r="MGI44" s="188"/>
      <c r="MGJ44" s="188"/>
      <c r="MGK44" s="188"/>
      <c r="MGL44" s="188"/>
      <c r="MGM44" s="188"/>
      <c r="MGN44" s="188"/>
      <c r="MGO44" s="188"/>
      <c r="MGP44" s="188"/>
      <c r="MGQ44" s="188"/>
      <c r="MGR44" s="188"/>
      <c r="MGS44" s="188"/>
      <c r="MGT44" s="188"/>
      <c r="MGU44" s="188"/>
      <c r="MGV44" s="188"/>
      <c r="MGW44" s="188"/>
      <c r="MGX44" s="188"/>
      <c r="MGY44" s="188"/>
      <c r="MGZ44" s="188"/>
      <c r="MHA44" s="188"/>
      <c r="MHB44" s="188"/>
      <c r="MHC44" s="188"/>
      <c r="MHD44" s="188"/>
      <c r="MHE44" s="188"/>
      <c r="MHF44" s="188"/>
      <c r="MHG44" s="188"/>
      <c r="MHH44" s="188"/>
      <c r="MHI44" s="188"/>
      <c r="MHJ44" s="188"/>
      <c r="MHK44" s="188"/>
      <c r="MHL44" s="188"/>
      <c r="MHM44" s="188"/>
      <c r="MHN44" s="188"/>
      <c r="MHO44" s="188"/>
      <c r="MHP44" s="188"/>
      <c r="MHQ44" s="188"/>
      <c r="MHR44" s="188"/>
      <c r="MHS44" s="188"/>
      <c r="MHT44" s="188"/>
      <c r="MHU44" s="188"/>
      <c r="MHV44" s="188"/>
      <c r="MHW44" s="188"/>
      <c r="MHX44" s="188"/>
      <c r="MHY44" s="188"/>
      <c r="MHZ44" s="188"/>
      <c r="MIA44" s="188"/>
      <c r="MIB44" s="188"/>
      <c r="MIC44" s="188"/>
      <c r="MID44" s="188"/>
      <c r="MIE44" s="188"/>
      <c r="MIF44" s="188"/>
      <c r="MIG44" s="188"/>
      <c r="MIH44" s="188"/>
      <c r="MII44" s="188"/>
      <c r="MIJ44" s="188"/>
      <c r="MIK44" s="188"/>
      <c r="MIL44" s="188"/>
      <c r="MIM44" s="188"/>
      <c r="MIN44" s="188"/>
      <c r="MIO44" s="188"/>
      <c r="MIP44" s="188"/>
      <c r="MIQ44" s="188"/>
      <c r="MIR44" s="188"/>
      <c r="MIS44" s="188"/>
      <c r="MIT44" s="188"/>
      <c r="MIU44" s="188"/>
      <c r="MIV44" s="188"/>
      <c r="MIW44" s="188"/>
      <c r="MIX44" s="188"/>
      <c r="MIY44" s="188"/>
      <c r="MIZ44" s="188"/>
      <c r="MJA44" s="188"/>
      <c r="MJB44" s="188"/>
      <c r="MJC44" s="188"/>
      <c r="MJD44" s="188"/>
      <c r="MJE44" s="188"/>
      <c r="MJF44" s="188"/>
      <c r="MJG44" s="188"/>
      <c r="MJH44" s="188"/>
      <c r="MJI44" s="188"/>
      <c r="MJJ44" s="188"/>
      <c r="MJK44" s="188"/>
      <c r="MJL44" s="188"/>
      <c r="MJM44" s="188"/>
      <c r="MJN44" s="188"/>
      <c r="MJO44" s="188"/>
      <c r="MJP44" s="188"/>
      <c r="MJQ44" s="188"/>
      <c r="MJR44" s="188"/>
      <c r="MJS44" s="188"/>
      <c r="MJT44" s="188"/>
      <c r="MJU44" s="188"/>
      <c r="MJV44" s="188"/>
      <c r="MJW44" s="188"/>
      <c r="MJX44" s="188"/>
      <c r="MJY44" s="188"/>
      <c r="MJZ44" s="188"/>
      <c r="MKA44" s="188"/>
      <c r="MKB44" s="188"/>
      <c r="MKC44" s="188"/>
      <c r="MKD44" s="188"/>
      <c r="MKE44" s="188"/>
      <c r="MKF44" s="188"/>
      <c r="MKG44" s="188"/>
      <c r="MKH44" s="188"/>
      <c r="MKI44" s="188"/>
      <c r="MKJ44" s="188"/>
      <c r="MKK44" s="188"/>
      <c r="MKL44" s="188"/>
      <c r="MKM44" s="188"/>
      <c r="MKN44" s="188"/>
      <c r="MKO44" s="188"/>
      <c r="MKP44" s="188"/>
      <c r="MKQ44" s="188"/>
      <c r="MKR44" s="188"/>
      <c r="MKS44" s="188"/>
      <c r="MKT44" s="188"/>
      <c r="MKU44" s="188"/>
      <c r="MKV44" s="188"/>
      <c r="MKW44" s="188"/>
      <c r="MKX44" s="188"/>
      <c r="MKY44" s="188"/>
      <c r="MKZ44" s="188"/>
      <c r="MLA44" s="188"/>
      <c r="MLB44" s="188"/>
      <c r="MLC44" s="188"/>
      <c r="MLD44" s="188"/>
      <c r="MLE44" s="188"/>
      <c r="MLF44" s="188"/>
      <c r="MLG44" s="188"/>
      <c r="MLH44" s="188"/>
      <c r="MLI44" s="188"/>
      <c r="MLJ44" s="188"/>
      <c r="MLK44" s="188"/>
      <c r="MLL44" s="188"/>
      <c r="MLM44" s="188"/>
      <c r="MLN44" s="188"/>
      <c r="MLO44" s="188"/>
      <c r="MLP44" s="188"/>
      <c r="MLQ44" s="188"/>
      <c r="MLR44" s="188"/>
      <c r="MLS44" s="188"/>
      <c r="MLT44" s="188"/>
      <c r="MLU44" s="188"/>
      <c r="MLV44" s="188"/>
      <c r="MLW44" s="188"/>
      <c r="MLX44" s="188"/>
      <c r="MLY44" s="188"/>
      <c r="MLZ44" s="188"/>
      <c r="MMA44" s="188"/>
      <c r="MMB44" s="188"/>
      <c r="MMC44" s="188"/>
      <c r="MMD44" s="188"/>
      <c r="MME44" s="188"/>
      <c r="MMF44" s="188"/>
      <c r="MMG44" s="188"/>
      <c r="MMH44" s="188"/>
      <c r="MMI44" s="188"/>
      <c r="MMJ44" s="188"/>
      <c r="MMK44" s="188"/>
      <c r="MML44" s="188"/>
      <c r="MMM44" s="188"/>
      <c r="MMN44" s="188"/>
      <c r="MMO44" s="188"/>
      <c r="MMP44" s="188"/>
      <c r="MMQ44" s="188"/>
      <c r="MMR44" s="188"/>
      <c r="MMS44" s="188"/>
      <c r="MMT44" s="188"/>
      <c r="MMU44" s="188"/>
      <c r="MMV44" s="188"/>
      <c r="MMW44" s="188"/>
      <c r="MMX44" s="188"/>
      <c r="MMY44" s="188"/>
      <c r="MMZ44" s="188"/>
      <c r="MNA44" s="188"/>
      <c r="MNB44" s="188"/>
      <c r="MNC44" s="188"/>
      <c r="MND44" s="188"/>
      <c r="MNE44" s="188"/>
      <c r="MNF44" s="188"/>
      <c r="MNG44" s="188"/>
      <c r="MNH44" s="188"/>
      <c r="MNI44" s="188"/>
      <c r="MNJ44" s="188"/>
      <c r="MNK44" s="188"/>
      <c r="MNL44" s="188"/>
      <c r="MNM44" s="188"/>
      <c r="MNN44" s="188"/>
      <c r="MNO44" s="188"/>
      <c r="MNP44" s="188"/>
      <c r="MNQ44" s="188"/>
      <c r="MNR44" s="188"/>
      <c r="MNS44" s="188"/>
      <c r="MNT44" s="188"/>
      <c r="MNU44" s="188"/>
      <c r="MNV44" s="188"/>
      <c r="MNW44" s="188"/>
      <c r="MNX44" s="188"/>
      <c r="MNY44" s="188"/>
      <c r="MNZ44" s="188"/>
      <c r="MOA44" s="188"/>
      <c r="MOB44" s="188"/>
      <c r="MOC44" s="188"/>
      <c r="MOD44" s="188"/>
      <c r="MOE44" s="188"/>
      <c r="MOF44" s="188"/>
      <c r="MOG44" s="188"/>
      <c r="MOH44" s="188"/>
      <c r="MOI44" s="188"/>
      <c r="MOJ44" s="188"/>
      <c r="MOK44" s="188"/>
      <c r="MOL44" s="188"/>
      <c r="MOM44" s="188"/>
      <c r="MON44" s="188"/>
      <c r="MOO44" s="188"/>
      <c r="MOP44" s="188"/>
      <c r="MOQ44" s="188"/>
      <c r="MOR44" s="188"/>
      <c r="MOS44" s="188"/>
      <c r="MOT44" s="188"/>
      <c r="MOU44" s="188"/>
      <c r="MOV44" s="188"/>
      <c r="MOW44" s="188"/>
      <c r="MOX44" s="188"/>
      <c r="MOY44" s="188"/>
      <c r="MOZ44" s="188"/>
      <c r="MPA44" s="188"/>
      <c r="MPB44" s="188"/>
      <c r="MPC44" s="188"/>
      <c r="MPD44" s="188"/>
      <c r="MPE44" s="188"/>
      <c r="MPF44" s="188"/>
      <c r="MPG44" s="188"/>
      <c r="MPH44" s="188"/>
      <c r="MPI44" s="188"/>
      <c r="MPJ44" s="188"/>
      <c r="MPK44" s="188"/>
      <c r="MPL44" s="188"/>
      <c r="MPM44" s="188"/>
      <c r="MPN44" s="188"/>
      <c r="MPO44" s="188"/>
      <c r="MPP44" s="188"/>
      <c r="MPQ44" s="188"/>
      <c r="MPR44" s="188"/>
      <c r="MPS44" s="188"/>
      <c r="MPT44" s="188"/>
      <c r="MPU44" s="188"/>
      <c r="MPV44" s="188"/>
      <c r="MPW44" s="188"/>
      <c r="MPX44" s="188"/>
      <c r="MPY44" s="188"/>
      <c r="MPZ44" s="188"/>
      <c r="MQA44" s="188"/>
      <c r="MQB44" s="188"/>
      <c r="MQC44" s="188"/>
      <c r="MQD44" s="188"/>
      <c r="MQE44" s="188"/>
      <c r="MQF44" s="188"/>
      <c r="MQG44" s="188"/>
      <c r="MQH44" s="188"/>
      <c r="MQI44" s="188"/>
      <c r="MQJ44" s="188"/>
      <c r="MQK44" s="188"/>
      <c r="MQL44" s="188"/>
      <c r="MQM44" s="188"/>
      <c r="MQN44" s="188"/>
      <c r="MQO44" s="188"/>
      <c r="MQP44" s="188"/>
      <c r="MQQ44" s="188"/>
      <c r="MQR44" s="188"/>
      <c r="MQS44" s="188"/>
      <c r="MQT44" s="188"/>
      <c r="MQU44" s="188"/>
      <c r="MQV44" s="188"/>
      <c r="MQW44" s="188"/>
      <c r="MQX44" s="188"/>
      <c r="MQY44" s="188"/>
      <c r="MQZ44" s="188"/>
      <c r="MRA44" s="188"/>
      <c r="MRB44" s="188"/>
      <c r="MRC44" s="188"/>
      <c r="MRD44" s="188"/>
      <c r="MRE44" s="188"/>
      <c r="MRF44" s="188"/>
      <c r="MRG44" s="188"/>
      <c r="MRH44" s="188"/>
      <c r="MRI44" s="188"/>
      <c r="MRJ44" s="188"/>
      <c r="MRK44" s="188"/>
      <c r="MRL44" s="188"/>
      <c r="MRM44" s="188"/>
      <c r="MRN44" s="188"/>
      <c r="MRO44" s="188"/>
      <c r="MRP44" s="188"/>
      <c r="MRQ44" s="188"/>
      <c r="MRR44" s="188"/>
      <c r="MRS44" s="188"/>
      <c r="MRT44" s="188"/>
      <c r="MRU44" s="188"/>
      <c r="MRV44" s="188"/>
      <c r="MRW44" s="188"/>
      <c r="MRX44" s="188"/>
      <c r="MRY44" s="188"/>
      <c r="MRZ44" s="188"/>
      <c r="MSA44" s="188"/>
      <c r="MSB44" s="188"/>
      <c r="MSC44" s="188"/>
      <c r="MSD44" s="188"/>
      <c r="MSE44" s="188"/>
      <c r="MSF44" s="188"/>
      <c r="MSG44" s="188"/>
      <c r="MSH44" s="188"/>
      <c r="MSI44" s="188"/>
      <c r="MSJ44" s="188"/>
      <c r="MSK44" s="188"/>
      <c r="MSL44" s="188"/>
      <c r="MSM44" s="188"/>
      <c r="MSN44" s="188"/>
      <c r="MSO44" s="188"/>
      <c r="MSP44" s="188"/>
      <c r="MSQ44" s="188"/>
      <c r="MSR44" s="188"/>
      <c r="MSS44" s="188"/>
      <c r="MST44" s="188"/>
      <c r="MSU44" s="188"/>
      <c r="MSV44" s="188"/>
      <c r="MSW44" s="188"/>
      <c r="MSX44" s="188"/>
      <c r="MSY44" s="188"/>
      <c r="MSZ44" s="188"/>
      <c r="MTA44" s="188"/>
      <c r="MTB44" s="188"/>
      <c r="MTC44" s="188"/>
      <c r="MTD44" s="188"/>
      <c r="MTE44" s="188"/>
      <c r="MTF44" s="188"/>
      <c r="MTG44" s="188"/>
      <c r="MTH44" s="188"/>
      <c r="MTI44" s="188"/>
      <c r="MTJ44" s="188"/>
      <c r="MTK44" s="188"/>
      <c r="MTL44" s="188"/>
      <c r="MTM44" s="188"/>
      <c r="MTN44" s="188"/>
      <c r="MTO44" s="188"/>
      <c r="MTP44" s="188"/>
      <c r="MTQ44" s="188"/>
      <c r="MTR44" s="188"/>
      <c r="MTS44" s="188"/>
      <c r="MTT44" s="188"/>
      <c r="MTU44" s="188"/>
      <c r="MTV44" s="188"/>
      <c r="MTW44" s="188"/>
      <c r="MTX44" s="188"/>
      <c r="MTY44" s="188"/>
      <c r="MTZ44" s="188"/>
      <c r="MUA44" s="188"/>
      <c r="MUB44" s="188"/>
      <c r="MUC44" s="188"/>
      <c r="MUD44" s="188"/>
      <c r="MUE44" s="188"/>
      <c r="MUF44" s="188"/>
      <c r="MUG44" s="188"/>
      <c r="MUH44" s="188"/>
      <c r="MUI44" s="188"/>
      <c r="MUJ44" s="188"/>
      <c r="MUK44" s="188"/>
      <c r="MUL44" s="188"/>
      <c r="MUM44" s="188"/>
      <c r="MUN44" s="188"/>
      <c r="MUO44" s="188"/>
      <c r="MUP44" s="188"/>
      <c r="MUQ44" s="188"/>
      <c r="MUR44" s="188"/>
      <c r="MUS44" s="188"/>
      <c r="MUT44" s="188"/>
      <c r="MUU44" s="188"/>
      <c r="MUV44" s="188"/>
      <c r="MUW44" s="188"/>
      <c r="MUX44" s="188"/>
      <c r="MUY44" s="188"/>
      <c r="MUZ44" s="188"/>
      <c r="MVA44" s="188"/>
      <c r="MVB44" s="188"/>
      <c r="MVC44" s="188"/>
      <c r="MVD44" s="188"/>
      <c r="MVE44" s="188"/>
      <c r="MVF44" s="188"/>
      <c r="MVG44" s="188"/>
      <c r="MVH44" s="188"/>
      <c r="MVI44" s="188"/>
      <c r="MVJ44" s="188"/>
      <c r="MVK44" s="188"/>
      <c r="MVL44" s="188"/>
      <c r="MVM44" s="188"/>
      <c r="MVN44" s="188"/>
      <c r="MVO44" s="188"/>
      <c r="MVP44" s="188"/>
      <c r="MVQ44" s="188"/>
      <c r="MVR44" s="188"/>
      <c r="MVS44" s="188"/>
      <c r="MVT44" s="188"/>
      <c r="MVU44" s="188"/>
      <c r="MVV44" s="188"/>
      <c r="MVW44" s="188"/>
      <c r="MVX44" s="188"/>
      <c r="MVY44" s="188"/>
      <c r="MVZ44" s="188"/>
      <c r="MWA44" s="188"/>
      <c r="MWB44" s="188"/>
      <c r="MWC44" s="188"/>
      <c r="MWD44" s="188"/>
      <c r="MWE44" s="188"/>
      <c r="MWF44" s="188"/>
      <c r="MWG44" s="188"/>
      <c r="MWH44" s="188"/>
      <c r="MWI44" s="188"/>
      <c r="MWJ44" s="188"/>
      <c r="MWK44" s="188"/>
      <c r="MWL44" s="188"/>
      <c r="MWM44" s="188"/>
      <c r="MWN44" s="188"/>
      <c r="MWO44" s="188"/>
      <c r="MWP44" s="188"/>
      <c r="MWQ44" s="188"/>
      <c r="MWR44" s="188"/>
      <c r="MWS44" s="188"/>
      <c r="MWT44" s="188"/>
      <c r="MWU44" s="188"/>
      <c r="MWV44" s="188"/>
      <c r="MWW44" s="188"/>
      <c r="MWX44" s="188"/>
      <c r="MWY44" s="188"/>
      <c r="MWZ44" s="188"/>
      <c r="MXA44" s="188"/>
      <c r="MXB44" s="188"/>
      <c r="MXC44" s="188"/>
      <c r="MXD44" s="188"/>
      <c r="MXE44" s="188"/>
      <c r="MXF44" s="188"/>
      <c r="MXG44" s="188"/>
      <c r="MXH44" s="188"/>
      <c r="MXI44" s="188"/>
      <c r="MXJ44" s="188"/>
      <c r="MXK44" s="188"/>
      <c r="MXL44" s="188"/>
      <c r="MXM44" s="188"/>
      <c r="MXN44" s="188"/>
      <c r="MXO44" s="188"/>
      <c r="MXP44" s="188"/>
      <c r="MXQ44" s="188"/>
      <c r="MXR44" s="188"/>
      <c r="MXS44" s="188"/>
      <c r="MXT44" s="188"/>
      <c r="MXU44" s="188"/>
      <c r="MXV44" s="188"/>
      <c r="MXW44" s="188"/>
      <c r="MXX44" s="188"/>
      <c r="MXY44" s="188"/>
      <c r="MXZ44" s="188"/>
      <c r="MYA44" s="188"/>
      <c r="MYB44" s="188"/>
      <c r="MYC44" s="188"/>
      <c r="MYD44" s="188"/>
      <c r="MYE44" s="188"/>
      <c r="MYF44" s="188"/>
      <c r="MYG44" s="188"/>
      <c r="MYH44" s="188"/>
      <c r="MYI44" s="188"/>
      <c r="MYJ44" s="188"/>
      <c r="MYK44" s="188"/>
      <c r="MYL44" s="188"/>
      <c r="MYM44" s="188"/>
      <c r="MYN44" s="188"/>
      <c r="MYO44" s="188"/>
      <c r="MYP44" s="188"/>
      <c r="MYQ44" s="188"/>
      <c r="MYR44" s="188"/>
      <c r="MYS44" s="188"/>
      <c r="MYT44" s="188"/>
      <c r="MYU44" s="188"/>
      <c r="MYV44" s="188"/>
      <c r="MYW44" s="188"/>
      <c r="MYX44" s="188"/>
      <c r="MYY44" s="188"/>
      <c r="MYZ44" s="188"/>
      <c r="MZA44" s="188"/>
      <c r="MZB44" s="188"/>
      <c r="MZC44" s="188"/>
      <c r="MZD44" s="188"/>
      <c r="MZE44" s="188"/>
      <c r="MZF44" s="188"/>
      <c r="MZG44" s="188"/>
      <c r="MZH44" s="188"/>
      <c r="MZI44" s="188"/>
      <c r="MZJ44" s="188"/>
      <c r="MZK44" s="188"/>
      <c r="MZL44" s="188"/>
      <c r="MZM44" s="188"/>
      <c r="MZN44" s="188"/>
      <c r="MZO44" s="188"/>
      <c r="MZP44" s="188"/>
      <c r="MZQ44" s="188"/>
      <c r="MZR44" s="188"/>
      <c r="MZS44" s="188"/>
      <c r="MZT44" s="188"/>
      <c r="MZU44" s="188"/>
      <c r="MZV44" s="188"/>
      <c r="MZW44" s="188"/>
      <c r="MZX44" s="188"/>
      <c r="MZY44" s="188"/>
      <c r="MZZ44" s="188"/>
      <c r="NAA44" s="188"/>
      <c r="NAB44" s="188"/>
      <c r="NAC44" s="188"/>
      <c r="NAD44" s="188"/>
      <c r="NAE44" s="188"/>
      <c r="NAF44" s="188"/>
      <c r="NAG44" s="188"/>
      <c r="NAH44" s="188"/>
      <c r="NAI44" s="188"/>
      <c r="NAJ44" s="188"/>
      <c r="NAK44" s="188"/>
      <c r="NAL44" s="188"/>
      <c r="NAM44" s="188"/>
      <c r="NAN44" s="188"/>
      <c r="NAO44" s="188"/>
      <c r="NAP44" s="188"/>
      <c r="NAQ44" s="188"/>
      <c r="NAR44" s="188"/>
      <c r="NAS44" s="188"/>
      <c r="NAT44" s="188"/>
      <c r="NAU44" s="188"/>
      <c r="NAV44" s="188"/>
      <c r="NAW44" s="188"/>
      <c r="NAX44" s="188"/>
      <c r="NAY44" s="188"/>
      <c r="NAZ44" s="188"/>
      <c r="NBA44" s="188"/>
      <c r="NBB44" s="188"/>
      <c r="NBC44" s="188"/>
      <c r="NBD44" s="188"/>
      <c r="NBE44" s="188"/>
      <c r="NBF44" s="188"/>
      <c r="NBG44" s="188"/>
      <c r="NBH44" s="188"/>
      <c r="NBI44" s="188"/>
      <c r="NBJ44" s="188"/>
      <c r="NBK44" s="188"/>
      <c r="NBL44" s="188"/>
      <c r="NBM44" s="188"/>
      <c r="NBN44" s="188"/>
      <c r="NBO44" s="188"/>
      <c r="NBP44" s="188"/>
      <c r="NBQ44" s="188"/>
      <c r="NBR44" s="188"/>
      <c r="NBS44" s="188"/>
      <c r="NBT44" s="188"/>
      <c r="NBU44" s="188"/>
      <c r="NBV44" s="188"/>
      <c r="NBW44" s="188"/>
      <c r="NBX44" s="188"/>
      <c r="NBY44" s="188"/>
      <c r="NBZ44" s="188"/>
      <c r="NCA44" s="188"/>
      <c r="NCB44" s="188"/>
      <c r="NCC44" s="188"/>
      <c r="NCD44" s="188"/>
      <c r="NCE44" s="188"/>
      <c r="NCF44" s="188"/>
      <c r="NCG44" s="188"/>
      <c r="NCH44" s="188"/>
      <c r="NCI44" s="188"/>
      <c r="NCJ44" s="188"/>
      <c r="NCK44" s="188"/>
      <c r="NCL44" s="188"/>
      <c r="NCM44" s="188"/>
      <c r="NCN44" s="188"/>
      <c r="NCO44" s="188"/>
      <c r="NCP44" s="188"/>
      <c r="NCQ44" s="188"/>
      <c r="NCR44" s="188"/>
      <c r="NCS44" s="188"/>
      <c r="NCT44" s="188"/>
      <c r="NCU44" s="188"/>
      <c r="NCV44" s="188"/>
      <c r="NCW44" s="188"/>
      <c r="NCX44" s="188"/>
      <c r="NCY44" s="188"/>
      <c r="NCZ44" s="188"/>
      <c r="NDA44" s="188"/>
      <c r="NDB44" s="188"/>
      <c r="NDC44" s="188"/>
      <c r="NDD44" s="188"/>
      <c r="NDE44" s="188"/>
      <c r="NDF44" s="188"/>
      <c r="NDG44" s="188"/>
      <c r="NDH44" s="188"/>
      <c r="NDI44" s="188"/>
      <c r="NDJ44" s="188"/>
      <c r="NDK44" s="188"/>
      <c r="NDL44" s="188"/>
      <c r="NDM44" s="188"/>
      <c r="NDN44" s="188"/>
      <c r="NDO44" s="188"/>
      <c r="NDP44" s="188"/>
      <c r="NDQ44" s="188"/>
      <c r="NDR44" s="188"/>
      <c r="NDS44" s="188"/>
      <c r="NDT44" s="188"/>
      <c r="NDU44" s="188"/>
      <c r="NDV44" s="188"/>
      <c r="NDW44" s="188"/>
      <c r="NDX44" s="188"/>
      <c r="NDY44" s="188"/>
      <c r="NDZ44" s="188"/>
      <c r="NEA44" s="188"/>
      <c r="NEB44" s="188"/>
      <c r="NEC44" s="188"/>
      <c r="NED44" s="188"/>
      <c r="NEE44" s="188"/>
      <c r="NEF44" s="188"/>
      <c r="NEG44" s="188"/>
      <c r="NEH44" s="188"/>
      <c r="NEI44" s="188"/>
      <c r="NEJ44" s="188"/>
      <c r="NEK44" s="188"/>
      <c r="NEL44" s="188"/>
      <c r="NEM44" s="188"/>
      <c r="NEN44" s="188"/>
      <c r="NEO44" s="188"/>
      <c r="NEP44" s="188"/>
      <c r="NEQ44" s="188"/>
      <c r="NER44" s="188"/>
      <c r="NES44" s="188"/>
      <c r="NET44" s="188"/>
      <c r="NEU44" s="188"/>
      <c r="NEV44" s="188"/>
      <c r="NEW44" s="188"/>
      <c r="NEX44" s="188"/>
      <c r="NEY44" s="188"/>
      <c r="NEZ44" s="188"/>
      <c r="NFA44" s="188"/>
      <c r="NFB44" s="188"/>
      <c r="NFC44" s="188"/>
      <c r="NFD44" s="188"/>
      <c r="NFE44" s="188"/>
      <c r="NFF44" s="188"/>
      <c r="NFG44" s="188"/>
      <c r="NFH44" s="188"/>
      <c r="NFI44" s="188"/>
      <c r="NFJ44" s="188"/>
      <c r="NFK44" s="188"/>
      <c r="NFL44" s="188"/>
      <c r="NFM44" s="188"/>
      <c r="NFN44" s="188"/>
      <c r="NFO44" s="188"/>
      <c r="NFP44" s="188"/>
      <c r="NFQ44" s="188"/>
      <c r="NFR44" s="188"/>
      <c r="NFS44" s="188"/>
      <c r="NFT44" s="188"/>
      <c r="NFU44" s="188"/>
      <c r="NFV44" s="188"/>
      <c r="NFW44" s="188"/>
      <c r="NFX44" s="188"/>
      <c r="NFY44" s="188"/>
      <c r="NFZ44" s="188"/>
      <c r="NGA44" s="188"/>
      <c r="NGB44" s="188"/>
      <c r="NGC44" s="188"/>
      <c r="NGD44" s="188"/>
      <c r="NGE44" s="188"/>
      <c r="NGF44" s="188"/>
      <c r="NGG44" s="188"/>
      <c r="NGH44" s="188"/>
      <c r="NGI44" s="188"/>
      <c r="NGJ44" s="188"/>
      <c r="NGK44" s="188"/>
      <c r="NGL44" s="188"/>
      <c r="NGM44" s="188"/>
      <c r="NGN44" s="188"/>
      <c r="NGO44" s="188"/>
      <c r="NGP44" s="188"/>
      <c r="NGQ44" s="188"/>
      <c r="NGR44" s="188"/>
      <c r="NGS44" s="188"/>
      <c r="NGT44" s="188"/>
      <c r="NGU44" s="188"/>
      <c r="NGV44" s="188"/>
      <c r="NGW44" s="188"/>
      <c r="NGX44" s="188"/>
      <c r="NGY44" s="188"/>
      <c r="NGZ44" s="188"/>
      <c r="NHA44" s="188"/>
      <c r="NHB44" s="188"/>
      <c r="NHC44" s="188"/>
      <c r="NHD44" s="188"/>
      <c r="NHE44" s="188"/>
      <c r="NHF44" s="188"/>
      <c r="NHG44" s="188"/>
      <c r="NHH44" s="188"/>
      <c r="NHI44" s="188"/>
      <c r="NHJ44" s="188"/>
      <c r="NHK44" s="188"/>
      <c r="NHL44" s="188"/>
      <c r="NHM44" s="188"/>
      <c r="NHN44" s="188"/>
      <c r="NHO44" s="188"/>
      <c r="NHP44" s="188"/>
      <c r="NHQ44" s="188"/>
      <c r="NHR44" s="188"/>
      <c r="NHS44" s="188"/>
      <c r="NHT44" s="188"/>
      <c r="NHU44" s="188"/>
      <c r="NHV44" s="188"/>
      <c r="NHW44" s="188"/>
      <c r="NHX44" s="188"/>
      <c r="NHY44" s="188"/>
      <c r="NHZ44" s="188"/>
      <c r="NIA44" s="188"/>
      <c r="NIB44" s="188"/>
      <c r="NIC44" s="188"/>
      <c r="NID44" s="188"/>
      <c r="NIE44" s="188"/>
      <c r="NIF44" s="188"/>
      <c r="NIG44" s="188"/>
      <c r="NIH44" s="188"/>
      <c r="NII44" s="188"/>
      <c r="NIJ44" s="188"/>
      <c r="NIK44" s="188"/>
      <c r="NIL44" s="188"/>
      <c r="NIM44" s="188"/>
      <c r="NIN44" s="188"/>
      <c r="NIO44" s="188"/>
      <c r="NIP44" s="188"/>
      <c r="NIQ44" s="188"/>
      <c r="NIR44" s="188"/>
      <c r="NIS44" s="188"/>
      <c r="NIT44" s="188"/>
      <c r="NIU44" s="188"/>
      <c r="NIV44" s="188"/>
      <c r="NIW44" s="188"/>
      <c r="NIX44" s="188"/>
      <c r="NIY44" s="188"/>
      <c r="NIZ44" s="188"/>
      <c r="NJA44" s="188"/>
      <c r="NJB44" s="188"/>
      <c r="NJC44" s="188"/>
      <c r="NJD44" s="188"/>
      <c r="NJE44" s="188"/>
      <c r="NJF44" s="188"/>
      <c r="NJG44" s="188"/>
      <c r="NJH44" s="188"/>
      <c r="NJI44" s="188"/>
      <c r="NJJ44" s="188"/>
      <c r="NJK44" s="188"/>
      <c r="NJL44" s="188"/>
      <c r="NJM44" s="188"/>
      <c r="NJN44" s="188"/>
      <c r="NJO44" s="188"/>
      <c r="NJP44" s="188"/>
      <c r="NJQ44" s="188"/>
      <c r="NJR44" s="188"/>
      <c r="NJS44" s="188"/>
      <c r="NJT44" s="188"/>
      <c r="NJU44" s="188"/>
      <c r="NJV44" s="188"/>
      <c r="NJW44" s="188"/>
      <c r="NJX44" s="188"/>
      <c r="NJY44" s="188"/>
      <c r="NJZ44" s="188"/>
      <c r="NKA44" s="188"/>
      <c r="NKB44" s="188"/>
      <c r="NKC44" s="188"/>
      <c r="NKD44" s="188"/>
      <c r="NKE44" s="188"/>
      <c r="NKF44" s="188"/>
      <c r="NKG44" s="188"/>
      <c r="NKH44" s="188"/>
      <c r="NKI44" s="188"/>
      <c r="NKJ44" s="188"/>
      <c r="NKK44" s="188"/>
      <c r="NKL44" s="188"/>
      <c r="NKM44" s="188"/>
      <c r="NKN44" s="188"/>
      <c r="NKO44" s="188"/>
      <c r="NKP44" s="188"/>
      <c r="NKQ44" s="188"/>
      <c r="NKR44" s="188"/>
      <c r="NKS44" s="188"/>
      <c r="NKT44" s="188"/>
      <c r="NKU44" s="188"/>
      <c r="NKV44" s="188"/>
      <c r="NKW44" s="188"/>
      <c r="NKX44" s="188"/>
      <c r="NKY44" s="188"/>
      <c r="NKZ44" s="188"/>
      <c r="NLA44" s="188"/>
      <c r="NLB44" s="188"/>
      <c r="NLC44" s="188"/>
      <c r="NLD44" s="188"/>
      <c r="NLE44" s="188"/>
      <c r="NLF44" s="188"/>
      <c r="NLG44" s="188"/>
      <c r="NLH44" s="188"/>
      <c r="NLI44" s="188"/>
      <c r="NLJ44" s="188"/>
      <c r="NLK44" s="188"/>
      <c r="NLL44" s="188"/>
      <c r="NLM44" s="188"/>
      <c r="NLN44" s="188"/>
      <c r="NLO44" s="188"/>
      <c r="NLP44" s="188"/>
      <c r="NLQ44" s="188"/>
      <c r="NLR44" s="188"/>
      <c r="NLS44" s="188"/>
      <c r="NLT44" s="188"/>
      <c r="NLU44" s="188"/>
      <c r="NLV44" s="188"/>
      <c r="NLW44" s="188"/>
      <c r="NLX44" s="188"/>
      <c r="NLY44" s="188"/>
      <c r="NLZ44" s="188"/>
      <c r="NMA44" s="188"/>
      <c r="NMB44" s="188"/>
      <c r="NMC44" s="188"/>
      <c r="NMD44" s="188"/>
      <c r="NME44" s="188"/>
      <c r="NMF44" s="188"/>
      <c r="NMG44" s="188"/>
      <c r="NMH44" s="188"/>
      <c r="NMI44" s="188"/>
      <c r="NMJ44" s="188"/>
      <c r="NMK44" s="188"/>
      <c r="NML44" s="188"/>
      <c r="NMM44" s="188"/>
      <c r="NMN44" s="188"/>
      <c r="NMO44" s="188"/>
      <c r="NMP44" s="188"/>
      <c r="NMQ44" s="188"/>
      <c r="NMR44" s="188"/>
      <c r="NMS44" s="188"/>
      <c r="NMT44" s="188"/>
      <c r="NMU44" s="188"/>
      <c r="NMV44" s="188"/>
      <c r="NMW44" s="188"/>
      <c r="NMX44" s="188"/>
      <c r="NMY44" s="188"/>
      <c r="NMZ44" s="188"/>
      <c r="NNA44" s="188"/>
      <c r="NNB44" s="188"/>
      <c r="NNC44" s="188"/>
      <c r="NND44" s="188"/>
      <c r="NNE44" s="188"/>
      <c r="NNF44" s="188"/>
      <c r="NNG44" s="188"/>
      <c r="NNH44" s="188"/>
      <c r="NNI44" s="188"/>
      <c r="NNJ44" s="188"/>
      <c r="NNK44" s="188"/>
      <c r="NNL44" s="188"/>
      <c r="NNM44" s="188"/>
      <c r="NNN44" s="188"/>
      <c r="NNO44" s="188"/>
      <c r="NNP44" s="188"/>
      <c r="NNQ44" s="188"/>
      <c r="NNR44" s="188"/>
      <c r="NNS44" s="188"/>
      <c r="NNT44" s="188"/>
      <c r="NNU44" s="188"/>
      <c r="NNV44" s="188"/>
      <c r="NNW44" s="188"/>
      <c r="NNX44" s="188"/>
      <c r="NNY44" s="188"/>
      <c r="NNZ44" s="188"/>
      <c r="NOA44" s="188"/>
      <c r="NOB44" s="188"/>
      <c r="NOC44" s="188"/>
      <c r="NOD44" s="188"/>
      <c r="NOE44" s="188"/>
      <c r="NOF44" s="188"/>
      <c r="NOG44" s="188"/>
      <c r="NOH44" s="188"/>
      <c r="NOI44" s="188"/>
      <c r="NOJ44" s="188"/>
      <c r="NOK44" s="188"/>
      <c r="NOL44" s="188"/>
      <c r="NOM44" s="188"/>
      <c r="NON44" s="188"/>
      <c r="NOO44" s="188"/>
      <c r="NOP44" s="188"/>
      <c r="NOQ44" s="188"/>
      <c r="NOR44" s="188"/>
      <c r="NOS44" s="188"/>
      <c r="NOT44" s="188"/>
      <c r="NOU44" s="188"/>
      <c r="NOV44" s="188"/>
      <c r="NOW44" s="188"/>
      <c r="NOX44" s="188"/>
      <c r="NOY44" s="188"/>
      <c r="NOZ44" s="188"/>
      <c r="NPA44" s="188"/>
      <c r="NPB44" s="188"/>
      <c r="NPC44" s="188"/>
      <c r="NPD44" s="188"/>
      <c r="NPE44" s="188"/>
      <c r="NPF44" s="188"/>
      <c r="NPG44" s="188"/>
      <c r="NPH44" s="188"/>
      <c r="NPI44" s="188"/>
      <c r="NPJ44" s="188"/>
      <c r="NPK44" s="188"/>
      <c r="NPL44" s="188"/>
      <c r="NPM44" s="188"/>
      <c r="NPN44" s="188"/>
      <c r="NPO44" s="188"/>
      <c r="NPP44" s="188"/>
      <c r="NPQ44" s="188"/>
      <c r="NPR44" s="188"/>
      <c r="NPS44" s="188"/>
      <c r="NPT44" s="188"/>
      <c r="NPU44" s="188"/>
      <c r="NPV44" s="188"/>
      <c r="NPW44" s="188"/>
      <c r="NPX44" s="188"/>
      <c r="NPY44" s="188"/>
      <c r="NPZ44" s="188"/>
      <c r="NQA44" s="188"/>
      <c r="NQB44" s="188"/>
      <c r="NQC44" s="188"/>
      <c r="NQD44" s="188"/>
      <c r="NQE44" s="188"/>
      <c r="NQF44" s="188"/>
      <c r="NQG44" s="188"/>
      <c r="NQH44" s="188"/>
      <c r="NQI44" s="188"/>
      <c r="NQJ44" s="188"/>
      <c r="NQK44" s="188"/>
      <c r="NQL44" s="188"/>
      <c r="NQM44" s="188"/>
      <c r="NQN44" s="188"/>
      <c r="NQO44" s="188"/>
      <c r="NQP44" s="188"/>
      <c r="NQQ44" s="188"/>
      <c r="NQR44" s="188"/>
      <c r="NQS44" s="188"/>
      <c r="NQT44" s="188"/>
      <c r="NQU44" s="188"/>
      <c r="NQV44" s="188"/>
      <c r="NQW44" s="188"/>
      <c r="NQX44" s="188"/>
      <c r="NQY44" s="188"/>
      <c r="NQZ44" s="188"/>
      <c r="NRA44" s="188"/>
      <c r="NRB44" s="188"/>
      <c r="NRC44" s="188"/>
      <c r="NRD44" s="188"/>
      <c r="NRE44" s="188"/>
      <c r="NRF44" s="188"/>
      <c r="NRG44" s="188"/>
      <c r="NRH44" s="188"/>
      <c r="NRI44" s="188"/>
      <c r="NRJ44" s="188"/>
      <c r="NRK44" s="188"/>
      <c r="NRL44" s="188"/>
      <c r="NRM44" s="188"/>
      <c r="NRN44" s="188"/>
      <c r="NRO44" s="188"/>
      <c r="NRP44" s="188"/>
      <c r="NRQ44" s="188"/>
      <c r="NRR44" s="188"/>
      <c r="NRS44" s="188"/>
      <c r="NRT44" s="188"/>
      <c r="NRU44" s="188"/>
      <c r="NRV44" s="188"/>
      <c r="NRW44" s="188"/>
      <c r="NRX44" s="188"/>
      <c r="NRY44" s="188"/>
      <c r="NRZ44" s="188"/>
      <c r="NSA44" s="188"/>
      <c r="NSB44" s="188"/>
      <c r="NSC44" s="188"/>
      <c r="NSD44" s="188"/>
      <c r="NSE44" s="188"/>
      <c r="NSF44" s="188"/>
      <c r="NSG44" s="188"/>
      <c r="NSH44" s="188"/>
      <c r="NSI44" s="188"/>
      <c r="NSJ44" s="188"/>
      <c r="NSK44" s="188"/>
      <c r="NSL44" s="188"/>
      <c r="NSM44" s="188"/>
      <c r="NSN44" s="188"/>
      <c r="NSO44" s="188"/>
      <c r="NSP44" s="188"/>
      <c r="NSQ44" s="188"/>
      <c r="NSR44" s="188"/>
      <c r="NSS44" s="188"/>
      <c r="NST44" s="188"/>
      <c r="NSU44" s="188"/>
      <c r="NSV44" s="188"/>
      <c r="NSW44" s="188"/>
      <c r="NSX44" s="188"/>
      <c r="NSY44" s="188"/>
      <c r="NSZ44" s="188"/>
      <c r="NTA44" s="188"/>
      <c r="NTB44" s="188"/>
      <c r="NTC44" s="188"/>
      <c r="NTD44" s="188"/>
      <c r="NTE44" s="188"/>
      <c r="NTF44" s="188"/>
      <c r="NTG44" s="188"/>
      <c r="NTH44" s="188"/>
      <c r="NTI44" s="188"/>
      <c r="NTJ44" s="188"/>
      <c r="NTK44" s="188"/>
      <c r="NTL44" s="188"/>
      <c r="NTM44" s="188"/>
      <c r="NTN44" s="188"/>
      <c r="NTO44" s="188"/>
      <c r="NTP44" s="188"/>
      <c r="NTQ44" s="188"/>
      <c r="NTR44" s="188"/>
      <c r="NTS44" s="188"/>
      <c r="NTT44" s="188"/>
      <c r="NTU44" s="188"/>
      <c r="NTV44" s="188"/>
      <c r="NTW44" s="188"/>
      <c r="NTX44" s="188"/>
      <c r="NTY44" s="188"/>
      <c r="NTZ44" s="188"/>
      <c r="NUA44" s="188"/>
      <c r="NUB44" s="188"/>
      <c r="NUC44" s="188"/>
      <c r="NUD44" s="188"/>
      <c r="NUE44" s="188"/>
      <c r="NUF44" s="188"/>
      <c r="NUG44" s="188"/>
      <c r="NUH44" s="188"/>
      <c r="NUI44" s="188"/>
      <c r="NUJ44" s="188"/>
      <c r="NUK44" s="188"/>
      <c r="NUL44" s="188"/>
      <c r="NUM44" s="188"/>
      <c r="NUN44" s="188"/>
      <c r="NUO44" s="188"/>
      <c r="NUP44" s="188"/>
      <c r="NUQ44" s="188"/>
      <c r="NUR44" s="188"/>
      <c r="NUS44" s="188"/>
      <c r="NUT44" s="188"/>
      <c r="NUU44" s="188"/>
      <c r="NUV44" s="188"/>
      <c r="NUW44" s="188"/>
      <c r="NUX44" s="188"/>
      <c r="NUY44" s="188"/>
      <c r="NUZ44" s="188"/>
      <c r="NVA44" s="188"/>
      <c r="NVB44" s="188"/>
      <c r="NVC44" s="188"/>
      <c r="NVD44" s="188"/>
      <c r="NVE44" s="188"/>
      <c r="NVF44" s="188"/>
      <c r="NVG44" s="188"/>
      <c r="NVH44" s="188"/>
      <c r="NVI44" s="188"/>
      <c r="NVJ44" s="188"/>
      <c r="NVK44" s="188"/>
      <c r="NVL44" s="188"/>
      <c r="NVM44" s="188"/>
      <c r="NVN44" s="188"/>
      <c r="NVO44" s="188"/>
      <c r="NVP44" s="188"/>
      <c r="NVQ44" s="188"/>
      <c r="NVR44" s="188"/>
      <c r="NVS44" s="188"/>
      <c r="NVT44" s="188"/>
      <c r="NVU44" s="188"/>
      <c r="NVV44" s="188"/>
      <c r="NVW44" s="188"/>
      <c r="NVX44" s="188"/>
      <c r="NVY44" s="188"/>
      <c r="NVZ44" s="188"/>
      <c r="NWA44" s="188"/>
      <c r="NWB44" s="188"/>
      <c r="NWC44" s="188"/>
      <c r="NWD44" s="188"/>
      <c r="NWE44" s="188"/>
      <c r="NWF44" s="188"/>
      <c r="NWG44" s="188"/>
      <c r="NWH44" s="188"/>
      <c r="NWI44" s="188"/>
      <c r="NWJ44" s="188"/>
      <c r="NWK44" s="188"/>
      <c r="NWL44" s="188"/>
      <c r="NWM44" s="188"/>
      <c r="NWN44" s="188"/>
      <c r="NWO44" s="188"/>
      <c r="NWP44" s="188"/>
      <c r="NWQ44" s="188"/>
      <c r="NWR44" s="188"/>
      <c r="NWS44" s="188"/>
      <c r="NWT44" s="188"/>
      <c r="NWU44" s="188"/>
      <c r="NWV44" s="188"/>
      <c r="NWW44" s="188"/>
      <c r="NWX44" s="188"/>
      <c r="NWY44" s="188"/>
      <c r="NWZ44" s="188"/>
      <c r="NXA44" s="188"/>
      <c r="NXB44" s="188"/>
      <c r="NXC44" s="188"/>
      <c r="NXD44" s="188"/>
      <c r="NXE44" s="188"/>
      <c r="NXF44" s="188"/>
      <c r="NXG44" s="188"/>
      <c r="NXH44" s="188"/>
      <c r="NXI44" s="188"/>
      <c r="NXJ44" s="188"/>
      <c r="NXK44" s="188"/>
      <c r="NXL44" s="188"/>
      <c r="NXM44" s="188"/>
      <c r="NXN44" s="188"/>
      <c r="NXO44" s="188"/>
      <c r="NXP44" s="188"/>
      <c r="NXQ44" s="188"/>
      <c r="NXR44" s="188"/>
      <c r="NXS44" s="188"/>
      <c r="NXT44" s="188"/>
      <c r="NXU44" s="188"/>
      <c r="NXV44" s="188"/>
      <c r="NXW44" s="188"/>
      <c r="NXX44" s="188"/>
      <c r="NXY44" s="188"/>
      <c r="NXZ44" s="188"/>
      <c r="NYA44" s="188"/>
      <c r="NYB44" s="188"/>
      <c r="NYC44" s="188"/>
      <c r="NYD44" s="188"/>
      <c r="NYE44" s="188"/>
      <c r="NYF44" s="188"/>
      <c r="NYG44" s="188"/>
      <c r="NYH44" s="188"/>
      <c r="NYI44" s="188"/>
      <c r="NYJ44" s="188"/>
      <c r="NYK44" s="188"/>
      <c r="NYL44" s="188"/>
      <c r="NYM44" s="188"/>
      <c r="NYN44" s="188"/>
      <c r="NYO44" s="188"/>
      <c r="NYP44" s="188"/>
      <c r="NYQ44" s="188"/>
      <c r="NYR44" s="188"/>
      <c r="NYS44" s="188"/>
      <c r="NYT44" s="188"/>
      <c r="NYU44" s="188"/>
      <c r="NYV44" s="188"/>
      <c r="NYW44" s="188"/>
      <c r="NYX44" s="188"/>
      <c r="NYY44" s="188"/>
      <c r="NYZ44" s="188"/>
      <c r="NZA44" s="188"/>
      <c r="NZB44" s="188"/>
      <c r="NZC44" s="188"/>
      <c r="NZD44" s="188"/>
      <c r="NZE44" s="188"/>
      <c r="NZF44" s="188"/>
      <c r="NZG44" s="188"/>
      <c r="NZH44" s="188"/>
      <c r="NZI44" s="188"/>
      <c r="NZJ44" s="188"/>
      <c r="NZK44" s="188"/>
      <c r="NZL44" s="188"/>
      <c r="NZM44" s="188"/>
      <c r="NZN44" s="188"/>
      <c r="NZO44" s="188"/>
      <c r="NZP44" s="188"/>
      <c r="NZQ44" s="188"/>
      <c r="NZR44" s="188"/>
      <c r="NZS44" s="188"/>
      <c r="NZT44" s="188"/>
      <c r="NZU44" s="188"/>
      <c r="NZV44" s="188"/>
      <c r="NZW44" s="188"/>
      <c r="NZX44" s="188"/>
      <c r="NZY44" s="188"/>
      <c r="NZZ44" s="188"/>
      <c r="OAA44" s="188"/>
      <c r="OAB44" s="188"/>
      <c r="OAC44" s="188"/>
      <c r="OAD44" s="188"/>
      <c r="OAE44" s="188"/>
      <c r="OAF44" s="188"/>
      <c r="OAG44" s="188"/>
      <c r="OAH44" s="188"/>
      <c r="OAI44" s="188"/>
      <c r="OAJ44" s="188"/>
      <c r="OAK44" s="188"/>
      <c r="OAL44" s="188"/>
      <c r="OAM44" s="188"/>
      <c r="OAN44" s="188"/>
      <c r="OAO44" s="188"/>
      <c r="OAP44" s="188"/>
      <c r="OAQ44" s="188"/>
      <c r="OAR44" s="188"/>
      <c r="OAS44" s="188"/>
      <c r="OAT44" s="188"/>
      <c r="OAU44" s="188"/>
      <c r="OAV44" s="188"/>
      <c r="OAW44" s="188"/>
      <c r="OAX44" s="188"/>
      <c r="OAY44" s="188"/>
      <c r="OAZ44" s="188"/>
      <c r="OBA44" s="188"/>
      <c r="OBB44" s="188"/>
      <c r="OBC44" s="188"/>
      <c r="OBD44" s="188"/>
      <c r="OBE44" s="188"/>
      <c r="OBF44" s="188"/>
      <c r="OBG44" s="188"/>
      <c r="OBH44" s="188"/>
      <c r="OBI44" s="188"/>
      <c r="OBJ44" s="188"/>
      <c r="OBK44" s="188"/>
      <c r="OBL44" s="188"/>
      <c r="OBM44" s="188"/>
      <c r="OBN44" s="188"/>
      <c r="OBO44" s="188"/>
      <c r="OBP44" s="188"/>
      <c r="OBQ44" s="188"/>
      <c r="OBR44" s="188"/>
      <c r="OBS44" s="188"/>
      <c r="OBT44" s="188"/>
      <c r="OBU44" s="188"/>
      <c r="OBV44" s="188"/>
      <c r="OBW44" s="188"/>
      <c r="OBX44" s="188"/>
      <c r="OBY44" s="188"/>
      <c r="OBZ44" s="188"/>
      <c r="OCA44" s="188"/>
      <c r="OCB44" s="188"/>
      <c r="OCC44" s="188"/>
      <c r="OCD44" s="188"/>
      <c r="OCE44" s="188"/>
      <c r="OCF44" s="188"/>
      <c r="OCG44" s="188"/>
      <c r="OCH44" s="188"/>
      <c r="OCI44" s="188"/>
      <c r="OCJ44" s="188"/>
      <c r="OCK44" s="188"/>
      <c r="OCL44" s="188"/>
      <c r="OCM44" s="188"/>
      <c r="OCN44" s="188"/>
      <c r="OCO44" s="188"/>
      <c r="OCP44" s="188"/>
      <c r="OCQ44" s="188"/>
      <c r="OCR44" s="188"/>
      <c r="OCS44" s="188"/>
      <c r="OCT44" s="188"/>
      <c r="OCU44" s="188"/>
      <c r="OCV44" s="188"/>
      <c r="OCW44" s="188"/>
      <c r="OCX44" s="188"/>
      <c r="OCY44" s="188"/>
      <c r="OCZ44" s="188"/>
      <c r="ODA44" s="188"/>
      <c r="ODB44" s="188"/>
      <c r="ODC44" s="188"/>
      <c r="ODD44" s="188"/>
      <c r="ODE44" s="188"/>
      <c r="ODF44" s="188"/>
      <c r="ODG44" s="188"/>
      <c r="ODH44" s="188"/>
      <c r="ODI44" s="188"/>
      <c r="ODJ44" s="188"/>
      <c r="ODK44" s="188"/>
      <c r="ODL44" s="188"/>
      <c r="ODM44" s="188"/>
      <c r="ODN44" s="188"/>
      <c r="ODO44" s="188"/>
      <c r="ODP44" s="188"/>
      <c r="ODQ44" s="188"/>
      <c r="ODR44" s="188"/>
      <c r="ODS44" s="188"/>
      <c r="ODT44" s="188"/>
      <c r="ODU44" s="188"/>
      <c r="ODV44" s="188"/>
      <c r="ODW44" s="188"/>
      <c r="ODX44" s="188"/>
      <c r="ODY44" s="188"/>
      <c r="ODZ44" s="188"/>
      <c r="OEA44" s="188"/>
      <c r="OEB44" s="188"/>
      <c r="OEC44" s="188"/>
      <c r="OED44" s="188"/>
      <c r="OEE44" s="188"/>
      <c r="OEF44" s="188"/>
      <c r="OEG44" s="188"/>
      <c r="OEH44" s="188"/>
      <c r="OEI44" s="188"/>
      <c r="OEJ44" s="188"/>
      <c r="OEK44" s="188"/>
      <c r="OEL44" s="188"/>
      <c r="OEM44" s="188"/>
      <c r="OEN44" s="188"/>
      <c r="OEO44" s="188"/>
      <c r="OEP44" s="188"/>
      <c r="OEQ44" s="188"/>
      <c r="OER44" s="188"/>
      <c r="OES44" s="188"/>
      <c r="OET44" s="188"/>
      <c r="OEU44" s="188"/>
      <c r="OEV44" s="188"/>
      <c r="OEW44" s="188"/>
      <c r="OEX44" s="188"/>
      <c r="OEY44" s="188"/>
      <c r="OEZ44" s="188"/>
      <c r="OFA44" s="188"/>
      <c r="OFB44" s="188"/>
      <c r="OFC44" s="188"/>
      <c r="OFD44" s="188"/>
      <c r="OFE44" s="188"/>
      <c r="OFF44" s="188"/>
      <c r="OFG44" s="188"/>
      <c r="OFH44" s="188"/>
      <c r="OFI44" s="188"/>
      <c r="OFJ44" s="188"/>
      <c r="OFK44" s="188"/>
      <c r="OFL44" s="188"/>
      <c r="OFM44" s="188"/>
      <c r="OFN44" s="188"/>
      <c r="OFO44" s="188"/>
      <c r="OFP44" s="188"/>
      <c r="OFQ44" s="188"/>
      <c r="OFR44" s="188"/>
      <c r="OFS44" s="188"/>
      <c r="OFT44" s="188"/>
      <c r="OFU44" s="188"/>
      <c r="OFV44" s="188"/>
      <c r="OFW44" s="188"/>
      <c r="OFX44" s="188"/>
      <c r="OFY44" s="188"/>
      <c r="OFZ44" s="188"/>
      <c r="OGA44" s="188"/>
      <c r="OGB44" s="188"/>
      <c r="OGC44" s="188"/>
      <c r="OGD44" s="188"/>
      <c r="OGE44" s="188"/>
      <c r="OGF44" s="188"/>
      <c r="OGG44" s="188"/>
      <c r="OGH44" s="188"/>
      <c r="OGI44" s="188"/>
      <c r="OGJ44" s="188"/>
      <c r="OGK44" s="188"/>
      <c r="OGL44" s="188"/>
      <c r="OGM44" s="188"/>
      <c r="OGN44" s="188"/>
      <c r="OGO44" s="188"/>
      <c r="OGP44" s="188"/>
      <c r="OGQ44" s="188"/>
      <c r="OGR44" s="188"/>
      <c r="OGS44" s="188"/>
      <c r="OGT44" s="188"/>
      <c r="OGU44" s="188"/>
      <c r="OGV44" s="188"/>
      <c r="OGW44" s="188"/>
      <c r="OGX44" s="188"/>
      <c r="OGY44" s="188"/>
      <c r="OGZ44" s="188"/>
      <c r="OHA44" s="188"/>
      <c r="OHB44" s="188"/>
      <c r="OHC44" s="188"/>
      <c r="OHD44" s="188"/>
      <c r="OHE44" s="188"/>
      <c r="OHF44" s="188"/>
      <c r="OHG44" s="188"/>
      <c r="OHH44" s="188"/>
      <c r="OHI44" s="188"/>
      <c r="OHJ44" s="188"/>
      <c r="OHK44" s="188"/>
      <c r="OHL44" s="188"/>
      <c r="OHM44" s="188"/>
      <c r="OHN44" s="188"/>
      <c r="OHO44" s="188"/>
      <c r="OHP44" s="188"/>
      <c r="OHQ44" s="188"/>
      <c r="OHR44" s="188"/>
      <c r="OHS44" s="188"/>
      <c r="OHT44" s="188"/>
      <c r="OHU44" s="188"/>
      <c r="OHV44" s="188"/>
      <c r="OHW44" s="188"/>
      <c r="OHX44" s="188"/>
      <c r="OHY44" s="188"/>
      <c r="OHZ44" s="188"/>
      <c r="OIA44" s="188"/>
      <c r="OIB44" s="188"/>
      <c r="OIC44" s="188"/>
      <c r="OID44" s="188"/>
      <c r="OIE44" s="188"/>
      <c r="OIF44" s="188"/>
      <c r="OIG44" s="188"/>
      <c r="OIH44" s="188"/>
      <c r="OII44" s="188"/>
      <c r="OIJ44" s="188"/>
      <c r="OIK44" s="188"/>
      <c r="OIL44" s="188"/>
      <c r="OIM44" s="188"/>
      <c r="OIN44" s="188"/>
      <c r="OIO44" s="188"/>
      <c r="OIP44" s="188"/>
      <c r="OIQ44" s="188"/>
      <c r="OIR44" s="188"/>
      <c r="OIS44" s="188"/>
      <c r="OIT44" s="188"/>
      <c r="OIU44" s="188"/>
      <c r="OIV44" s="188"/>
      <c r="OIW44" s="188"/>
      <c r="OIX44" s="188"/>
      <c r="OIY44" s="188"/>
      <c r="OIZ44" s="188"/>
      <c r="OJA44" s="188"/>
      <c r="OJB44" s="188"/>
      <c r="OJC44" s="188"/>
      <c r="OJD44" s="188"/>
      <c r="OJE44" s="188"/>
      <c r="OJF44" s="188"/>
      <c r="OJG44" s="188"/>
      <c r="OJH44" s="188"/>
      <c r="OJI44" s="188"/>
      <c r="OJJ44" s="188"/>
      <c r="OJK44" s="188"/>
      <c r="OJL44" s="188"/>
      <c r="OJM44" s="188"/>
      <c r="OJN44" s="188"/>
      <c r="OJO44" s="188"/>
      <c r="OJP44" s="188"/>
      <c r="OJQ44" s="188"/>
      <c r="OJR44" s="188"/>
      <c r="OJS44" s="188"/>
      <c r="OJT44" s="188"/>
      <c r="OJU44" s="188"/>
      <c r="OJV44" s="188"/>
      <c r="OJW44" s="188"/>
      <c r="OJX44" s="188"/>
      <c r="OJY44" s="188"/>
      <c r="OJZ44" s="188"/>
      <c r="OKA44" s="188"/>
      <c r="OKB44" s="188"/>
      <c r="OKC44" s="188"/>
      <c r="OKD44" s="188"/>
      <c r="OKE44" s="188"/>
      <c r="OKF44" s="188"/>
      <c r="OKG44" s="188"/>
      <c r="OKH44" s="188"/>
      <c r="OKI44" s="188"/>
      <c r="OKJ44" s="188"/>
      <c r="OKK44" s="188"/>
      <c r="OKL44" s="188"/>
      <c r="OKM44" s="188"/>
      <c r="OKN44" s="188"/>
      <c r="OKO44" s="188"/>
      <c r="OKP44" s="188"/>
      <c r="OKQ44" s="188"/>
      <c r="OKR44" s="188"/>
      <c r="OKS44" s="188"/>
      <c r="OKT44" s="188"/>
      <c r="OKU44" s="188"/>
      <c r="OKV44" s="188"/>
      <c r="OKW44" s="188"/>
      <c r="OKX44" s="188"/>
      <c r="OKY44" s="188"/>
      <c r="OKZ44" s="188"/>
      <c r="OLA44" s="188"/>
      <c r="OLB44" s="188"/>
      <c r="OLC44" s="188"/>
      <c r="OLD44" s="188"/>
      <c r="OLE44" s="188"/>
      <c r="OLF44" s="188"/>
      <c r="OLG44" s="188"/>
      <c r="OLH44" s="188"/>
      <c r="OLI44" s="188"/>
      <c r="OLJ44" s="188"/>
      <c r="OLK44" s="188"/>
      <c r="OLL44" s="188"/>
      <c r="OLM44" s="188"/>
      <c r="OLN44" s="188"/>
      <c r="OLO44" s="188"/>
      <c r="OLP44" s="188"/>
      <c r="OLQ44" s="188"/>
      <c r="OLR44" s="188"/>
      <c r="OLS44" s="188"/>
      <c r="OLT44" s="188"/>
      <c r="OLU44" s="188"/>
      <c r="OLV44" s="188"/>
      <c r="OLW44" s="188"/>
      <c r="OLX44" s="188"/>
      <c r="OLY44" s="188"/>
      <c r="OLZ44" s="188"/>
      <c r="OMA44" s="188"/>
      <c r="OMB44" s="188"/>
      <c r="OMC44" s="188"/>
      <c r="OMD44" s="188"/>
      <c r="OME44" s="188"/>
      <c r="OMF44" s="188"/>
      <c r="OMG44" s="188"/>
      <c r="OMH44" s="188"/>
      <c r="OMI44" s="188"/>
      <c r="OMJ44" s="188"/>
      <c r="OMK44" s="188"/>
      <c r="OML44" s="188"/>
      <c r="OMM44" s="188"/>
      <c r="OMN44" s="188"/>
      <c r="OMO44" s="188"/>
      <c r="OMP44" s="188"/>
      <c r="OMQ44" s="188"/>
      <c r="OMR44" s="188"/>
      <c r="OMS44" s="188"/>
      <c r="OMT44" s="188"/>
      <c r="OMU44" s="188"/>
      <c r="OMV44" s="188"/>
      <c r="OMW44" s="188"/>
      <c r="OMX44" s="188"/>
      <c r="OMY44" s="188"/>
      <c r="OMZ44" s="188"/>
      <c r="ONA44" s="188"/>
      <c r="ONB44" s="188"/>
      <c r="ONC44" s="188"/>
      <c r="OND44" s="188"/>
      <c r="ONE44" s="188"/>
      <c r="ONF44" s="188"/>
      <c r="ONG44" s="188"/>
      <c r="ONH44" s="188"/>
      <c r="ONI44" s="188"/>
      <c r="ONJ44" s="188"/>
      <c r="ONK44" s="188"/>
      <c r="ONL44" s="188"/>
      <c r="ONM44" s="188"/>
      <c r="ONN44" s="188"/>
      <c r="ONO44" s="188"/>
      <c r="ONP44" s="188"/>
      <c r="ONQ44" s="188"/>
      <c r="ONR44" s="188"/>
      <c r="ONS44" s="188"/>
      <c r="ONT44" s="188"/>
      <c r="ONU44" s="188"/>
      <c r="ONV44" s="188"/>
      <c r="ONW44" s="188"/>
      <c r="ONX44" s="188"/>
      <c r="ONY44" s="188"/>
      <c r="ONZ44" s="188"/>
      <c r="OOA44" s="188"/>
      <c r="OOB44" s="188"/>
      <c r="OOC44" s="188"/>
      <c r="OOD44" s="188"/>
      <c r="OOE44" s="188"/>
      <c r="OOF44" s="188"/>
      <c r="OOG44" s="188"/>
      <c r="OOH44" s="188"/>
      <c r="OOI44" s="188"/>
      <c r="OOJ44" s="188"/>
      <c r="OOK44" s="188"/>
      <c r="OOL44" s="188"/>
      <c r="OOM44" s="188"/>
      <c r="OON44" s="188"/>
      <c r="OOO44" s="188"/>
      <c r="OOP44" s="188"/>
      <c r="OOQ44" s="188"/>
      <c r="OOR44" s="188"/>
      <c r="OOS44" s="188"/>
      <c r="OOT44" s="188"/>
      <c r="OOU44" s="188"/>
      <c r="OOV44" s="188"/>
      <c r="OOW44" s="188"/>
      <c r="OOX44" s="188"/>
      <c r="OOY44" s="188"/>
      <c r="OOZ44" s="188"/>
      <c r="OPA44" s="188"/>
      <c r="OPB44" s="188"/>
      <c r="OPC44" s="188"/>
      <c r="OPD44" s="188"/>
      <c r="OPE44" s="188"/>
      <c r="OPF44" s="188"/>
      <c r="OPG44" s="188"/>
      <c r="OPH44" s="188"/>
      <c r="OPI44" s="188"/>
      <c r="OPJ44" s="188"/>
      <c r="OPK44" s="188"/>
      <c r="OPL44" s="188"/>
      <c r="OPM44" s="188"/>
      <c r="OPN44" s="188"/>
      <c r="OPO44" s="188"/>
      <c r="OPP44" s="188"/>
      <c r="OPQ44" s="188"/>
      <c r="OPR44" s="188"/>
      <c r="OPS44" s="188"/>
      <c r="OPT44" s="188"/>
      <c r="OPU44" s="188"/>
      <c r="OPV44" s="188"/>
      <c r="OPW44" s="188"/>
      <c r="OPX44" s="188"/>
      <c r="OPY44" s="188"/>
      <c r="OPZ44" s="188"/>
      <c r="OQA44" s="188"/>
      <c r="OQB44" s="188"/>
      <c r="OQC44" s="188"/>
      <c r="OQD44" s="188"/>
      <c r="OQE44" s="188"/>
      <c r="OQF44" s="188"/>
      <c r="OQG44" s="188"/>
      <c r="OQH44" s="188"/>
      <c r="OQI44" s="188"/>
      <c r="OQJ44" s="188"/>
      <c r="OQK44" s="188"/>
      <c r="OQL44" s="188"/>
      <c r="OQM44" s="188"/>
      <c r="OQN44" s="188"/>
      <c r="OQO44" s="188"/>
      <c r="OQP44" s="188"/>
      <c r="OQQ44" s="188"/>
      <c r="OQR44" s="188"/>
      <c r="OQS44" s="188"/>
      <c r="OQT44" s="188"/>
      <c r="OQU44" s="188"/>
      <c r="OQV44" s="188"/>
      <c r="OQW44" s="188"/>
      <c r="OQX44" s="188"/>
      <c r="OQY44" s="188"/>
      <c r="OQZ44" s="188"/>
      <c r="ORA44" s="188"/>
      <c r="ORB44" s="188"/>
      <c r="ORC44" s="188"/>
      <c r="ORD44" s="188"/>
      <c r="ORE44" s="188"/>
      <c r="ORF44" s="188"/>
      <c r="ORG44" s="188"/>
      <c r="ORH44" s="188"/>
      <c r="ORI44" s="188"/>
      <c r="ORJ44" s="188"/>
      <c r="ORK44" s="188"/>
      <c r="ORL44" s="188"/>
      <c r="ORM44" s="188"/>
      <c r="ORN44" s="188"/>
      <c r="ORO44" s="188"/>
      <c r="ORP44" s="188"/>
      <c r="ORQ44" s="188"/>
      <c r="ORR44" s="188"/>
      <c r="ORS44" s="188"/>
      <c r="ORT44" s="188"/>
      <c r="ORU44" s="188"/>
      <c r="ORV44" s="188"/>
      <c r="ORW44" s="188"/>
      <c r="ORX44" s="188"/>
      <c r="ORY44" s="188"/>
      <c r="ORZ44" s="188"/>
      <c r="OSA44" s="188"/>
      <c r="OSB44" s="188"/>
      <c r="OSC44" s="188"/>
      <c r="OSD44" s="188"/>
      <c r="OSE44" s="188"/>
      <c r="OSF44" s="188"/>
      <c r="OSG44" s="188"/>
      <c r="OSH44" s="188"/>
      <c r="OSI44" s="188"/>
      <c r="OSJ44" s="188"/>
      <c r="OSK44" s="188"/>
      <c r="OSL44" s="188"/>
      <c r="OSM44" s="188"/>
      <c r="OSN44" s="188"/>
      <c r="OSO44" s="188"/>
      <c r="OSP44" s="188"/>
      <c r="OSQ44" s="188"/>
      <c r="OSR44" s="188"/>
      <c r="OSS44" s="188"/>
      <c r="OST44" s="188"/>
      <c r="OSU44" s="188"/>
      <c r="OSV44" s="188"/>
      <c r="OSW44" s="188"/>
      <c r="OSX44" s="188"/>
      <c r="OSY44" s="188"/>
      <c r="OSZ44" s="188"/>
      <c r="OTA44" s="188"/>
      <c r="OTB44" s="188"/>
      <c r="OTC44" s="188"/>
      <c r="OTD44" s="188"/>
      <c r="OTE44" s="188"/>
      <c r="OTF44" s="188"/>
      <c r="OTG44" s="188"/>
      <c r="OTH44" s="188"/>
      <c r="OTI44" s="188"/>
      <c r="OTJ44" s="188"/>
      <c r="OTK44" s="188"/>
      <c r="OTL44" s="188"/>
      <c r="OTM44" s="188"/>
      <c r="OTN44" s="188"/>
      <c r="OTO44" s="188"/>
      <c r="OTP44" s="188"/>
      <c r="OTQ44" s="188"/>
      <c r="OTR44" s="188"/>
      <c r="OTS44" s="188"/>
      <c r="OTT44" s="188"/>
      <c r="OTU44" s="188"/>
      <c r="OTV44" s="188"/>
      <c r="OTW44" s="188"/>
      <c r="OTX44" s="188"/>
      <c r="OTY44" s="188"/>
      <c r="OTZ44" s="188"/>
      <c r="OUA44" s="188"/>
      <c r="OUB44" s="188"/>
      <c r="OUC44" s="188"/>
      <c r="OUD44" s="188"/>
      <c r="OUE44" s="188"/>
      <c r="OUF44" s="188"/>
      <c r="OUG44" s="188"/>
      <c r="OUH44" s="188"/>
      <c r="OUI44" s="188"/>
      <c r="OUJ44" s="188"/>
      <c r="OUK44" s="188"/>
      <c r="OUL44" s="188"/>
      <c r="OUM44" s="188"/>
      <c r="OUN44" s="188"/>
      <c r="OUO44" s="188"/>
      <c r="OUP44" s="188"/>
      <c r="OUQ44" s="188"/>
      <c r="OUR44" s="188"/>
      <c r="OUS44" s="188"/>
      <c r="OUT44" s="188"/>
      <c r="OUU44" s="188"/>
      <c r="OUV44" s="188"/>
      <c r="OUW44" s="188"/>
      <c r="OUX44" s="188"/>
      <c r="OUY44" s="188"/>
      <c r="OUZ44" s="188"/>
      <c r="OVA44" s="188"/>
      <c r="OVB44" s="188"/>
      <c r="OVC44" s="188"/>
      <c r="OVD44" s="188"/>
      <c r="OVE44" s="188"/>
      <c r="OVF44" s="188"/>
      <c r="OVG44" s="188"/>
      <c r="OVH44" s="188"/>
      <c r="OVI44" s="188"/>
      <c r="OVJ44" s="188"/>
      <c r="OVK44" s="188"/>
      <c r="OVL44" s="188"/>
      <c r="OVM44" s="188"/>
      <c r="OVN44" s="188"/>
      <c r="OVO44" s="188"/>
      <c r="OVP44" s="188"/>
      <c r="OVQ44" s="188"/>
      <c r="OVR44" s="188"/>
      <c r="OVS44" s="188"/>
      <c r="OVT44" s="188"/>
      <c r="OVU44" s="188"/>
      <c r="OVV44" s="188"/>
      <c r="OVW44" s="188"/>
      <c r="OVX44" s="188"/>
      <c r="OVY44" s="188"/>
      <c r="OVZ44" s="188"/>
      <c r="OWA44" s="188"/>
      <c r="OWB44" s="188"/>
      <c r="OWC44" s="188"/>
      <c r="OWD44" s="188"/>
      <c r="OWE44" s="188"/>
      <c r="OWF44" s="188"/>
      <c r="OWG44" s="188"/>
      <c r="OWH44" s="188"/>
      <c r="OWI44" s="188"/>
      <c r="OWJ44" s="188"/>
      <c r="OWK44" s="188"/>
      <c r="OWL44" s="188"/>
      <c r="OWM44" s="188"/>
      <c r="OWN44" s="188"/>
      <c r="OWO44" s="188"/>
      <c r="OWP44" s="188"/>
      <c r="OWQ44" s="188"/>
      <c r="OWR44" s="188"/>
      <c r="OWS44" s="188"/>
      <c r="OWT44" s="188"/>
      <c r="OWU44" s="188"/>
      <c r="OWV44" s="188"/>
      <c r="OWW44" s="188"/>
      <c r="OWX44" s="188"/>
      <c r="OWY44" s="188"/>
      <c r="OWZ44" s="188"/>
      <c r="OXA44" s="188"/>
      <c r="OXB44" s="188"/>
      <c r="OXC44" s="188"/>
      <c r="OXD44" s="188"/>
      <c r="OXE44" s="188"/>
      <c r="OXF44" s="188"/>
      <c r="OXG44" s="188"/>
      <c r="OXH44" s="188"/>
      <c r="OXI44" s="188"/>
      <c r="OXJ44" s="188"/>
      <c r="OXK44" s="188"/>
      <c r="OXL44" s="188"/>
      <c r="OXM44" s="188"/>
      <c r="OXN44" s="188"/>
      <c r="OXO44" s="188"/>
      <c r="OXP44" s="188"/>
      <c r="OXQ44" s="188"/>
      <c r="OXR44" s="188"/>
      <c r="OXS44" s="188"/>
      <c r="OXT44" s="188"/>
      <c r="OXU44" s="188"/>
      <c r="OXV44" s="188"/>
      <c r="OXW44" s="188"/>
      <c r="OXX44" s="188"/>
      <c r="OXY44" s="188"/>
      <c r="OXZ44" s="188"/>
      <c r="OYA44" s="188"/>
      <c r="OYB44" s="188"/>
      <c r="OYC44" s="188"/>
      <c r="OYD44" s="188"/>
      <c r="OYE44" s="188"/>
      <c r="OYF44" s="188"/>
      <c r="OYG44" s="188"/>
      <c r="OYH44" s="188"/>
      <c r="OYI44" s="188"/>
      <c r="OYJ44" s="188"/>
      <c r="OYK44" s="188"/>
      <c r="OYL44" s="188"/>
      <c r="OYM44" s="188"/>
      <c r="OYN44" s="188"/>
      <c r="OYO44" s="188"/>
      <c r="OYP44" s="188"/>
      <c r="OYQ44" s="188"/>
      <c r="OYR44" s="188"/>
      <c r="OYS44" s="188"/>
      <c r="OYT44" s="188"/>
      <c r="OYU44" s="188"/>
      <c r="OYV44" s="188"/>
      <c r="OYW44" s="188"/>
      <c r="OYX44" s="188"/>
      <c r="OYY44" s="188"/>
      <c r="OYZ44" s="188"/>
      <c r="OZA44" s="188"/>
      <c r="OZB44" s="188"/>
      <c r="OZC44" s="188"/>
      <c r="OZD44" s="188"/>
      <c r="OZE44" s="188"/>
      <c r="OZF44" s="188"/>
      <c r="OZG44" s="188"/>
      <c r="OZH44" s="188"/>
      <c r="OZI44" s="188"/>
      <c r="OZJ44" s="188"/>
      <c r="OZK44" s="188"/>
      <c r="OZL44" s="188"/>
      <c r="OZM44" s="188"/>
      <c r="OZN44" s="188"/>
      <c r="OZO44" s="188"/>
      <c r="OZP44" s="188"/>
      <c r="OZQ44" s="188"/>
      <c r="OZR44" s="188"/>
      <c r="OZS44" s="188"/>
      <c r="OZT44" s="188"/>
      <c r="OZU44" s="188"/>
      <c r="OZV44" s="188"/>
      <c r="OZW44" s="188"/>
      <c r="OZX44" s="188"/>
      <c r="OZY44" s="188"/>
      <c r="OZZ44" s="188"/>
      <c r="PAA44" s="188"/>
      <c r="PAB44" s="188"/>
      <c r="PAC44" s="188"/>
      <c r="PAD44" s="188"/>
      <c r="PAE44" s="188"/>
      <c r="PAF44" s="188"/>
      <c r="PAG44" s="188"/>
      <c r="PAH44" s="188"/>
      <c r="PAI44" s="188"/>
      <c r="PAJ44" s="188"/>
      <c r="PAK44" s="188"/>
      <c r="PAL44" s="188"/>
      <c r="PAM44" s="188"/>
      <c r="PAN44" s="188"/>
      <c r="PAO44" s="188"/>
      <c r="PAP44" s="188"/>
      <c r="PAQ44" s="188"/>
      <c r="PAR44" s="188"/>
      <c r="PAS44" s="188"/>
      <c r="PAT44" s="188"/>
      <c r="PAU44" s="188"/>
      <c r="PAV44" s="188"/>
      <c r="PAW44" s="188"/>
      <c r="PAX44" s="188"/>
      <c r="PAY44" s="188"/>
      <c r="PAZ44" s="188"/>
      <c r="PBA44" s="188"/>
      <c r="PBB44" s="188"/>
      <c r="PBC44" s="188"/>
      <c r="PBD44" s="188"/>
      <c r="PBE44" s="188"/>
      <c r="PBF44" s="188"/>
      <c r="PBG44" s="188"/>
      <c r="PBH44" s="188"/>
      <c r="PBI44" s="188"/>
      <c r="PBJ44" s="188"/>
      <c r="PBK44" s="188"/>
      <c r="PBL44" s="188"/>
      <c r="PBM44" s="188"/>
      <c r="PBN44" s="188"/>
      <c r="PBO44" s="188"/>
      <c r="PBP44" s="188"/>
      <c r="PBQ44" s="188"/>
      <c r="PBR44" s="188"/>
      <c r="PBS44" s="188"/>
      <c r="PBT44" s="188"/>
      <c r="PBU44" s="188"/>
      <c r="PBV44" s="188"/>
      <c r="PBW44" s="188"/>
      <c r="PBX44" s="188"/>
      <c r="PBY44" s="188"/>
      <c r="PBZ44" s="188"/>
      <c r="PCA44" s="188"/>
      <c r="PCB44" s="188"/>
      <c r="PCC44" s="188"/>
      <c r="PCD44" s="188"/>
      <c r="PCE44" s="188"/>
      <c r="PCF44" s="188"/>
      <c r="PCG44" s="188"/>
      <c r="PCH44" s="188"/>
      <c r="PCI44" s="188"/>
      <c r="PCJ44" s="188"/>
      <c r="PCK44" s="188"/>
      <c r="PCL44" s="188"/>
      <c r="PCM44" s="188"/>
      <c r="PCN44" s="188"/>
      <c r="PCO44" s="188"/>
      <c r="PCP44" s="188"/>
      <c r="PCQ44" s="188"/>
      <c r="PCR44" s="188"/>
      <c r="PCS44" s="188"/>
      <c r="PCT44" s="188"/>
      <c r="PCU44" s="188"/>
      <c r="PCV44" s="188"/>
      <c r="PCW44" s="188"/>
      <c r="PCX44" s="188"/>
      <c r="PCY44" s="188"/>
      <c r="PCZ44" s="188"/>
      <c r="PDA44" s="188"/>
      <c r="PDB44" s="188"/>
      <c r="PDC44" s="188"/>
      <c r="PDD44" s="188"/>
      <c r="PDE44" s="188"/>
      <c r="PDF44" s="188"/>
      <c r="PDG44" s="188"/>
      <c r="PDH44" s="188"/>
      <c r="PDI44" s="188"/>
      <c r="PDJ44" s="188"/>
      <c r="PDK44" s="188"/>
      <c r="PDL44" s="188"/>
      <c r="PDM44" s="188"/>
      <c r="PDN44" s="188"/>
      <c r="PDO44" s="188"/>
      <c r="PDP44" s="188"/>
      <c r="PDQ44" s="188"/>
      <c r="PDR44" s="188"/>
      <c r="PDS44" s="188"/>
      <c r="PDT44" s="188"/>
      <c r="PDU44" s="188"/>
      <c r="PDV44" s="188"/>
      <c r="PDW44" s="188"/>
      <c r="PDX44" s="188"/>
      <c r="PDY44" s="188"/>
      <c r="PDZ44" s="188"/>
      <c r="PEA44" s="188"/>
      <c r="PEB44" s="188"/>
      <c r="PEC44" s="188"/>
      <c r="PED44" s="188"/>
      <c r="PEE44" s="188"/>
      <c r="PEF44" s="188"/>
      <c r="PEG44" s="188"/>
      <c r="PEH44" s="188"/>
      <c r="PEI44" s="188"/>
      <c r="PEJ44" s="188"/>
      <c r="PEK44" s="188"/>
      <c r="PEL44" s="188"/>
      <c r="PEM44" s="188"/>
      <c r="PEN44" s="188"/>
      <c r="PEO44" s="188"/>
      <c r="PEP44" s="188"/>
      <c r="PEQ44" s="188"/>
      <c r="PER44" s="188"/>
      <c r="PES44" s="188"/>
      <c r="PET44" s="188"/>
      <c r="PEU44" s="188"/>
      <c r="PEV44" s="188"/>
      <c r="PEW44" s="188"/>
      <c r="PEX44" s="188"/>
      <c r="PEY44" s="188"/>
      <c r="PEZ44" s="188"/>
      <c r="PFA44" s="188"/>
      <c r="PFB44" s="188"/>
      <c r="PFC44" s="188"/>
      <c r="PFD44" s="188"/>
      <c r="PFE44" s="188"/>
      <c r="PFF44" s="188"/>
      <c r="PFG44" s="188"/>
      <c r="PFH44" s="188"/>
      <c r="PFI44" s="188"/>
      <c r="PFJ44" s="188"/>
      <c r="PFK44" s="188"/>
      <c r="PFL44" s="188"/>
      <c r="PFM44" s="188"/>
      <c r="PFN44" s="188"/>
      <c r="PFO44" s="188"/>
      <c r="PFP44" s="188"/>
      <c r="PFQ44" s="188"/>
      <c r="PFR44" s="188"/>
      <c r="PFS44" s="188"/>
      <c r="PFT44" s="188"/>
      <c r="PFU44" s="188"/>
      <c r="PFV44" s="188"/>
      <c r="PFW44" s="188"/>
      <c r="PFX44" s="188"/>
      <c r="PFY44" s="188"/>
      <c r="PFZ44" s="188"/>
      <c r="PGA44" s="188"/>
      <c r="PGB44" s="188"/>
      <c r="PGC44" s="188"/>
      <c r="PGD44" s="188"/>
      <c r="PGE44" s="188"/>
      <c r="PGF44" s="188"/>
      <c r="PGG44" s="188"/>
      <c r="PGH44" s="188"/>
      <c r="PGI44" s="188"/>
      <c r="PGJ44" s="188"/>
      <c r="PGK44" s="188"/>
      <c r="PGL44" s="188"/>
      <c r="PGM44" s="188"/>
      <c r="PGN44" s="188"/>
      <c r="PGO44" s="188"/>
      <c r="PGP44" s="188"/>
      <c r="PGQ44" s="188"/>
      <c r="PGR44" s="188"/>
      <c r="PGS44" s="188"/>
      <c r="PGT44" s="188"/>
      <c r="PGU44" s="188"/>
      <c r="PGV44" s="188"/>
      <c r="PGW44" s="188"/>
      <c r="PGX44" s="188"/>
      <c r="PGY44" s="188"/>
      <c r="PGZ44" s="188"/>
      <c r="PHA44" s="188"/>
      <c r="PHB44" s="188"/>
      <c r="PHC44" s="188"/>
      <c r="PHD44" s="188"/>
      <c r="PHE44" s="188"/>
      <c r="PHF44" s="188"/>
      <c r="PHG44" s="188"/>
      <c r="PHH44" s="188"/>
      <c r="PHI44" s="188"/>
      <c r="PHJ44" s="188"/>
      <c r="PHK44" s="188"/>
      <c r="PHL44" s="188"/>
      <c r="PHM44" s="188"/>
      <c r="PHN44" s="188"/>
      <c r="PHO44" s="188"/>
      <c r="PHP44" s="188"/>
      <c r="PHQ44" s="188"/>
      <c r="PHR44" s="188"/>
      <c r="PHS44" s="188"/>
      <c r="PHT44" s="188"/>
      <c r="PHU44" s="188"/>
      <c r="PHV44" s="188"/>
      <c r="PHW44" s="188"/>
      <c r="PHX44" s="188"/>
      <c r="PHY44" s="188"/>
      <c r="PHZ44" s="188"/>
      <c r="PIA44" s="188"/>
      <c r="PIB44" s="188"/>
      <c r="PIC44" s="188"/>
      <c r="PID44" s="188"/>
      <c r="PIE44" s="188"/>
      <c r="PIF44" s="188"/>
      <c r="PIG44" s="188"/>
      <c r="PIH44" s="188"/>
      <c r="PII44" s="188"/>
      <c r="PIJ44" s="188"/>
      <c r="PIK44" s="188"/>
      <c r="PIL44" s="188"/>
      <c r="PIM44" s="188"/>
      <c r="PIN44" s="188"/>
      <c r="PIO44" s="188"/>
      <c r="PIP44" s="188"/>
      <c r="PIQ44" s="188"/>
      <c r="PIR44" s="188"/>
      <c r="PIS44" s="188"/>
      <c r="PIT44" s="188"/>
      <c r="PIU44" s="188"/>
      <c r="PIV44" s="188"/>
      <c r="PIW44" s="188"/>
      <c r="PIX44" s="188"/>
      <c r="PIY44" s="188"/>
      <c r="PIZ44" s="188"/>
      <c r="PJA44" s="188"/>
      <c r="PJB44" s="188"/>
      <c r="PJC44" s="188"/>
      <c r="PJD44" s="188"/>
      <c r="PJE44" s="188"/>
      <c r="PJF44" s="188"/>
      <c r="PJG44" s="188"/>
      <c r="PJH44" s="188"/>
      <c r="PJI44" s="188"/>
      <c r="PJJ44" s="188"/>
      <c r="PJK44" s="188"/>
      <c r="PJL44" s="188"/>
      <c r="PJM44" s="188"/>
      <c r="PJN44" s="188"/>
      <c r="PJO44" s="188"/>
      <c r="PJP44" s="188"/>
      <c r="PJQ44" s="188"/>
      <c r="PJR44" s="188"/>
      <c r="PJS44" s="188"/>
      <c r="PJT44" s="188"/>
      <c r="PJU44" s="188"/>
      <c r="PJV44" s="188"/>
      <c r="PJW44" s="188"/>
      <c r="PJX44" s="188"/>
      <c r="PJY44" s="188"/>
      <c r="PJZ44" s="188"/>
      <c r="PKA44" s="188"/>
      <c r="PKB44" s="188"/>
      <c r="PKC44" s="188"/>
      <c r="PKD44" s="188"/>
      <c r="PKE44" s="188"/>
      <c r="PKF44" s="188"/>
      <c r="PKG44" s="188"/>
      <c r="PKH44" s="188"/>
      <c r="PKI44" s="188"/>
      <c r="PKJ44" s="188"/>
      <c r="PKK44" s="188"/>
      <c r="PKL44" s="188"/>
      <c r="PKM44" s="188"/>
      <c r="PKN44" s="188"/>
      <c r="PKO44" s="188"/>
      <c r="PKP44" s="188"/>
      <c r="PKQ44" s="188"/>
      <c r="PKR44" s="188"/>
      <c r="PKS44" s="188"/>
      <c r="PKT44" s="188"/>
      <c r="PKU44" s="188"/>
      <c r="PKV44" s="188"/>
      <c r="PKW44" s="188"/>
      <c r="PKX44" s="188"/>
      <c r="PKY44" s="188"/>
      <c r="PKZ44" s="188"/>
      <c r="PLA44" s="188"/>
      <c r="PLB44" s="188"/>
      <c r="PLC44" s="188"/>
      <c r="PLD44" s="188"/>
      <c r="PLE44" s="188"/>
      <c r="PLF44" s="188"/>
      <c r="PLG44" s="188"/>
      <c r="PLH44" s="188"/>
      <c r="PLI44" s="188"/>
      <c r="PLJ44" s="188"/>
      <c r="PLK44" s="188"/>
      <c r="PLL44" s="188"/>
      <c r="PLM44" s="188"/>
      <c r="PLN44" s="188"/>
      <c r="PLO44" s="188"/>
      <c r="PLP44" s="188"/>
      <c r="PLQ44" s="188"/>
      <c r="PLR44" s="188"/>
      <c r="PLS44" s="188"/>
      <c r="PLT44" s="188"/>
      <c r="PLU44" s="188"/>
      <c r="PLV44" s="188"/>
      <c r="PLW44" s="188"/>
      <c r="PLX44" s="188"/>
      <c r="PLY44" s="188"/>
      <c r="PLZ44" s="188"/>
      <c r="PMA44" s="188"/>
      <c r="PMB44" s="188"/>
      <c r="PMC44" s="188"/>
      <c r="PMD44" s="188"/>
      <c r="PME44" s="188"/>
      <c r="PMF44" s="188"/>
      <c r="PMG44" s="188"/>
      <c r="PMH44" s="188"/>
      <c r="PMI44" s="188"/>
      <c r="PMJ44" s="188"/>
      <c r="PMK44" s="188"/>
      <c r="PML44" s="188"/>
      <c r="PMM44" s="188"/>
      <c r="PMN44" s="188"/>
      <c r="PMO44" s="188"/>
      <c r="PMP44" s="188"/>
      <c r="PMQ44" s="188"/>
      <c r="PMR44" s="188"/>
      <c r="PMS44" s="188"/>
      <c r="PMT44" s="188"/>
      <c r="PMU44" s="188"/>
      <c r="PMV44" s="188"/>
      <c r="PMW44" s="188"/>
      <c r="PMX44" s="188"/>
      <c r="PMY44" s="188"/>
      <c r="PMZ44" s="188"/>
      <c r="PNA44" s="188"/>
      <c r="PNB44" s="188"/>
      <c r="PNC44" s="188"/>
      <c r="PND44" s="188"/>
      <c r="PNE44" s="188"/>
      <c r="PNF44" s="188"/>
      <c r="PNG44" s="188"/>
      <c r="PNH44" s="188"/>
      <c r="PNI44" s="188"/>
      <c r="PNJ44" s="188"/>
      <c r="PNK44" s="188"/>
      <c r="PNL44" s="188"/>
      <c r="PNM44" s="188"/>
      <c r="PNN44" s="188"/>
      <c r="PNO44" s="188"/>
      <c r="PNP44" s="188"/>
      <c r="PNQ44" s="188"/>
      <c r="PNR44" s="188"/>
      <c r="PNS44" s="188"/>
      <c r="PNT44" s="188"/>
      <c r="PNU44" s="188"/>
      <c r="PNV44" s="188"/>
      <c r="PNW44" s="188"/>
      <c r="PNX44" s="188"/>
      <c r="PNY44" s="188"/>
      <c r="PNZ44" s="188"/>
      <c r="POA44" s="188"/>
      <c r="POB44" s="188"/>
      <c r="POC44" s="188"/>
      <c r="POD44" s="188"/>
      <c r="POE44" s="188"/>
      <c r="POF44" s="188"/>
      <c r="POG44" s="188"/>
      <c r="POH44" s="188"/>
      <c r="POI44" s="188"/>
      <c r="POJ44" s="188"/>
      <c r="POK44" s="188"/>
      <c r="POL44" s="188"/>
      <c r="POM44" s="188"/>
      <c r="PON44" s="188"/>
      <c r="POO44" s="188"/>
      <c r="POP44" s="188"/>
      <c r="POQ44" s="188"/>
      <c r="POR44" s="188"/>
      <c r="POS44" s="188"/>
      <c r="POT44" s="188"/>
      <c r="POU44" s="188"/>
      <c r="POV44" s="188"/>
      <c r="POW44" s="188"/>
      <c r="POX44" s="188"/>
      <c r="POY44" s="188"/>
      <c r="POZ44" s="188"/>
      <c r="PPA44" s="188"/>
      <c r="PPB44" s="188"/>
      <c r="PPC44" s="188"/>
      <c r="PPD44" s="188"/>
      <c r="PPE44" s="188"/>
      <c r="PPF44" s="188"/>
      <c r="PPG44" s="188"/>
      <c r="PPH44" s="188"/>
      <c r="PPI44" s="188"/>
      <c r="PPJ44" s="188"/>
      <c r="PPK44" s="188"/>
      <c r="PPL44" s="188"/>
      <c r="PPM44" s="188"/>
      <c r="PPN44" s="188"/>
      <c r="PPO44" s="188"/>
      <c r="PPP44" s="188"/>
      <c r="PPQ44" s="188"/>
      <c r="PPR44" s="188"/>
      <c r="PPS44" s="188"/>
      <c r="PPT44" s="188"/>
      <c r="PPU44" s="188"/>
      <c r="PPV44" s="188"/>
      <c r="PPW44" s="188"/>
      <c r="PPX44" s="188"/>
      <c r="PPY44" s="188"/>
      <c r="PPZ44" s="188"/>
      <c r="PQA44" s="188"/>
      <c r="PQB44" s="188"/>
      <c r="PQC44" s="188"/>
      <c r="PQD44" s="188"/>
      <c r="PQE44" s="188"/>
      <c r="PQF44" s="188"/>
      <c r="PQG44" s="188"/>
      <c r="PQH44" s="188"/>
      <c r="PQI44" s="188"/>
      <c r="PQJ44" s="188"/>
      <c r="PQK44" s="188"/>
      <c r="PQL44" s="188"/>
      <c r="PQM44" s="188"/>
      <c r="PQN44" s="188"/>
      <c r="PQO44" s="188"/>
      <c r="PQP44" s="188"/>
      <c r="PQQ44" s="188"/>
      <c r="PQR44" s="188"/>
      <c r="PQS44" s="188"/>
      <c r="PQT44" s="188"/>
      <c r="PQU44" s="188"/>
      <c r="PQV44" s="188"/>
      <c r="PQW44" s="188"/>
      <c r="PQX44" s="188"/>
      <c r="PQY44" s="188"/>
      <c r="PQZ44" s="188"/>
      <c r="PRA44" s="188"/>
      <c r="PRB44" s="188"/>
      <c r="PRC44" s="188"/>
      <c r="PRD44" s="188"/>
      <c r="PRE44" s="188"/>
      <c r="PRF44" s="188"/>
      <c r="PRG44" s="188"/>
      <c r="PRH44" s="188"/>
      <c r="PRI44" s="188"/>
      <c r="PRJ44" s="188"/>
      <c r="PRK44" s="188"/>
      <c r="PRL44" s="188"/>
      <c r="PRM44" s="188"/>
      <c r="PRN44" s="188"/>
      <c r="PRO44" s="188"/>
      <c r="PRP44" s="188"/>
      <c r="PRQ44" s="188"/>
      <c r="PRR44" s="188"/>
      <c r="PRS44" s="188"/>
      <c r="PRT44" s="188"/>
      <c r="PRU44" s="188"/>
      <c r="PRV44" s="188"/>
      <c r="PRW44" s="188"/>
      <c r="PRX44" s="188"/>
      <c r="PRY44" s="188"/>
      <c r="PRZ44" s="188"/>
      <c r="PSA44" s="188"/>
      <c r="PSB44" s="188"/>
      <c r="PSC44" s="188"/>
      <c r="PSD44" s="188"/>
      <c r="PSE44" s="188"/>
      <c r="PSF44" s="188"/>
      <c r="PSG44" s="188"/>
      <c r="PSH44" s="188"/>
      <c r="PSI44" s="188"/>
      <c r="PSJ44" s="188"/>
      <c r="PSK44" s="188"/>
      <c r="PSL44" s="188"/>
      <c r="PSM44" s="188"/>
      <c r="PSN44" s="188"/>
      <c r="PSO44" s="188"/>
      <c r="PSP44" s="188"/>
      <c r="PSQ44" s="188"/>
      <c r="PSR44" s="188"/>
      <c r="PSS44" s="188"/>
      <c r="PST44" s="188"/>
      <c r="PSU44" s="188"/>
      <c r="PSV44" s="188"/>
      <c r="PSW44" s="188"/>
      <c r="PSX44" s="188"/>
      <c r="PSY44" s="188"/>
      <c r="PSZ44" s="188"/>
      <c r="PTA44" s="188"/>
      <c r="PTB44" s="188"/>
      <c r="PTC44" s="188"/>
      <c r="PTD44" s="188"/>
      <c r="PTE44" s="188"/>
      <c r="PTF44" s="188"/>
      <c r="PTG44" s="188"/>
      <c r="PTH44" s="188"/>
      <c r="PTI44" s="188"/>
      <c r="PTJ44" s="188"/>
      <c r="PTK44" s="188"/>
      <c r="PTL44" s="188"/>
      <c r="PTM44" s="188"/>
      <c r="PTN44" s="188"/>
      <c r="PTO44" s="188"/>
      <c r="PTP44" s="188"/>
      <c r="PTQ44" s="188"/>
      <c r="PTR44" s="188"/>
      <c r="PTS44" s="188"/>
      <c r="PTT44" s="188"/>
      <c r="PTU44" s="188"/>
      <c r="PTV44" s="188"/>
      <c r="PTW44" s="188"/>
      <c r="PTX44" s="188"/>
      <c r="PTY44" s="188"/>
      <c r="PTZ44" s="188"/>
      <c r="PUA44" s="188"/>
      <c r="PUB44" s="188"/>
      <c r="PUC44" s="188"/>
      <c r="PUD44" s="188"/>
      <c r="PUE44" s="188"/>
      <c r="PUF44" s="188"/>
      <c r="PUG44" s="188"/>
      <c r="PUH44" s="188"/>
      <c r="PUI44" s="188"/>
      <c r="PUJ44" s="188"/>
      <c r="PUK44" s="188"/>
      <c r="PUL44" s="188"/>
      <c r="PUM44" s="188"/>
      <c r="PUN44" s="188"/>
      <c r="PUO44" s="188"/>
      <c r="PUP44" s="188"/>
      <c r="PUQ44" s="188"/>
      <c r="PUR44" s="188"/>
      <c r="PUS44" s="188"/>
      <c r="PUT44" s="188"/>
      <c r="PUU44" s="188"/>
      <c r="PUV44" s="188"/>
      <c r="PUW44" s="188"/>
      <c r="PUX44" s="188"/>
      <c r="PUY44" s="188"/>
      <c r="PUZ44" s="188"/>
      <c r="PVA44" s="188"/>
      <c r="PVB44" s="188"/>
      <c r="PVC44" s="188"/>
      <c r="PVD44" s="188"/>
      <c r="PVE44" s="188"/>
      <c r="PVF44" s="188"/>
      <c r="PVG44" s="188"/>
      <c r="PVH44" s="188"/>
      <c r="PVI44" s="188"/>
      <c r="PVJ44" s="188"/>
      <c r="PVK44" s="188"/>
      <c r="PVL44" s="188"/>
      <c r="PVM44" s="188"/>
      <c r="PVN44" s="188"/>
      <c r="PVO44" s="188"/>
      <c r="PVP44" s="188"/>
      <c r="PVQ44" s="188"/>
      <c r="PVR44" s="188"/>
      <c r="PVS44" s="188"/>
      <c r="PVT44" s="188"/>
      <c r="PVU44" s="188"/>
      <c r="PVV44" s="188"/>
      <c r="PVW44" s="188"/>
      <c r="PVX44" s="188"/>
      <c r="PVY44" s="188"/>
      <c r="PVZ44" s="188"/>
      <c r="PWA44" s="188"/>
      <c r="PWB44" s="188"/>
      <c r="PWC44" s="188"/>
      <c r="PWD44" s="188"/>
      <c r="PWE44" s="188"/>
      <c r="PWF44" s="188"/>
      <c r="PWG44" s="188"/>
      <c r="PWH44" s="188"/>
      <c r="PWI44" s="188"/>
      <c r="PWJ44" s="188"/>
      <c r="PWK44" s="188"/>
      <c r="PWL44" s="188"/>
      <c r="PWM44" s="188"/>
      <c r="PWN44" s="188"/>
      <c r="PWO44" s="188"/>
      <c r="PWP44" s="188"/>
      <c r="PWQ44" s="188"/>
      <c r="PWR44" s="188"/>
      <c r="PWS44" s="188"/>
      <c r="PWT44" s="188"/>
      <c r="PWU44" s="188"/>
      <c r="PWV44" s="188"/>
      <c r="PWW44" s="188"/>
      <c r="PWX44" s="188"/>
      <c r="PWY44" s="188"/>
      <c r="PWZ44" s="188"/>
      <c r="PXA44" s="188"/>
      <c r="PXB44" s="188"/>
      <c r="PXC44" s="188"/>
      <c r="PXD44" s="188"/>
      <c r="PXE44" s="188"/>
      <c r="PXF44" s="188"/>
      <c r="PXG44" s="188"/>
      <c r="PXH44" s="188"/>
      <c r="PXI44" s="188"/>
      <c r="PXJ44" s="188"/>
      <c r="PXK44" s="188"/>
      <c r="PXL44" s="188"/>
      <c r="PXM44" s="188"/>
      <c r="PXN44" s="188"/>
      <c r="PXO44" s="188"/>
      <c r="PXP44" s="188"/>
      <c r="PXQ44" s="188"/>
      <c r="PXR44" s="188"/>
      <c r="PXS44" s="188"/>
      <c r="PXT44" s="188"/>
      <c r="PXU44" s="188"/>
      <c r="PXV44" s="188"/>
      <c r="PXW44" s="188"/>
      <c r="PXX44" s="188"/>
      <c r="PXY44" s="188"/>
      <c r="PXZ44" s="188"/>
      <c r="PYA44" s="188"/>
      <c r="PYB44" s="188"/>
      <c r="PYC44" s="188"/>
      <c r="PYD44" s="188"/>
      <c r="PYE44" s="188"/>
      <c r="PYF44" s="188"/>
      <c r="PYG44" s="188"/>
      <c r="PYH44" s="188"/>
      <c r="PYI44" s="188"/>
      <c r="PYJ44" s="188"/>
      <c r="PYK44" s="188"/>
      <c r="PYL44" s="188"/>
      <c r="PYM44" s="188"/>
      <c r="PYN44" s="188"/>
      <c r="PYO44" s="188"/>
      <c r="PYP44" s="188"/>
      <c r="PYQ44" s="188"/>
      <c r="PYR44" s="188"/>
      <c r="PYS44" s="188"/>
      <c r="PYT44" s="188"/>
      <c r="PYU44" s="188"/>
      <c r="PYV44" s="188"/>
      <c r="PYW44" s="188"/>
      <c r="PYX44" s="188"/>
      <c r="PYY44" s="188"/>
      <c r="PYZ44" s="188"/>
      <c r="PZA44" s="188"/>
      <c r="PZB44" s="188"/>
      <c r="PZC44" s="188"/>
      <c r="PZD44" s="188"/>
      <c r="PZE44" s="188"/>
      <c r="PZF44" s="188"/>
      <c r="PZG44" s="188"/>
      <c r="PZH44" s="188"/>
      <c r="PZI44" s="188"/>
      <c r="PZJ44" s="188"/>
      <c r="PZK44" s="188"/>
      <c r="PZL44" s="188"/>
      <c r="PZM44" s="188"/>
      <c r="PZN44" s="188"/>
      <c r="PZO44" s="188"/>
      <c r="PZP44" s="188"/>
      <c r="PZQ44" s="188"/>
      <c r="PZR44" s="188"/>
      <c r="PZS44" s="188"/>
      <c r="PZT44" s="188"/>
      <c r="PZU44" s="188"/>
      <c r="PZV44" s="188"/>
      <c r="PZW44" s="188"/>
      <c r="PZX44" s="188"/>
      <c r="PZY44" s="188"/>
      <c r="PZZ44" s="188"/>
      <c r="QAA44" s="188"/>
      <c r="QAB44" s="188"/>
      <c r="QAC44" s="188"/>
      <c r="QAD44" s="188"/>
      <c r="QAE44" s="188"/>
      <c r="QAF44" s="188"/>
      <c r="QAG44" s="188"/>
      <c r="QAH44" s="188"/>
      <c r="QAI44" s="188"/>
      <c r="QAJ44" s="188"/>
      <c r="QAK44" s="188"/>
      <c r="QAL44" s="188"/>
      <c r="QAM44" s="188"/>
      <c r="QAN44" s="188"/>
      <c r="QAO44" s="188"/>
      <c r="QAP44" s="188"/>
      <c r="QAQ44" s="188"/>
      <c r="QAR44" s="188"/>
      <c r="QAS44" s="188"/>
      <c r="QAT44" s="188"/>
      <c r="QAU44" s="188"/>
      <c r="QAV44" s="188"/>
      <c r="QAW44" s="188"/>
      <c r="QAX44" s="188"/>
      <c r="QAY44" s="188"/>
      <c r="QAZ44" s="188"/>
      <c r="QBA44" s="188"/>
      <c r="QBB44" s="188"/>
      <c r="QBC44" s="188"/>
      <c r="QBD44" s="188"/>
      <c r="QBE44" s="188"/>
      <c r="QBF44" s="188"/>
      <c r="QBG44" s="188"/>
      <c r="QBH44" s="188"/>
      <c r="QBI44" s="188"/>
      <c r="QBJ44" s="188"/>
      <c r="QBK44" s="188"/>
      <c r="QBL44" s="188"/>
      <c r="QBM44" s="188"/>
      <c r="QBN44" s="188"/>
      <c r="QBO44" s="188"/>
      <c r="QBP44" s="188"/>
      <c r="QBQ44" s="188"/>
      <c r="QBR44" s="188"/>
      <c r="QBS44" s="188"/>
      <c r="QBT44" s="188"/>
      <c r="QBU44" s="188"/>
      <c r="QBV44" s="188"/>
      <c r="QBW44" s="188"/>
      <c r="QBX44" s="188"/>
      <c r="QBY44" s="188"/>
      <c r="QBZ44" s="188"/>
      <c r="QCA44" s="188"/>
      <c r="QCB44" s="188"/>
      <c r="QCC44" s="188"/>
      <c r="QCD44" s="188"/>
      <c r="QCE44" s="188"/>
      <c r="QCF44" s="188"/>
      <c r="QCG44" s="188"/>
      <c r="QCH44" s="188"/>
      <c r="QCI44" s="188"/>
      <c r="QCJ44" s="188"/>
      <c r="QCK44" s="188"/>
      <c r="QCL44" s="188"/>
      <c r="QCM44" s="188"/>
      <c r="QCN44" s="188"/>
      <c r="QCO44" s="188"/>
      <c r="QCP44" s="188"/>
      <c r="QCQ44" s="188"/>
      <c r="QCR44" s="188"/>
      <c r="QCS44" s="188"/>
      <c r="QCT44" s="188"/>
      <c r="QCU44" s="188"/>
      <c r="QCV44" s="188"/>
      <c r="QCW44" s="188"/>
      <c r="QCX44" s="188"/>
      <c r="QCY44" s="188"/>
      <c r="QCZ44" s="188"/>
      <c r="QDA44" s="188"/>
      <c r="QDB44" s="188"/>
      <c r="QDC44" s="188"/>
      <c r="QDD44" s="188"/>
      <c r="QDE44" s="188"/>
      <c r="QDF44" s="188"/>
      <c r="QDG44" s="188"/>
      <c r="QDH44" s="188"/>
      <c r="QDI44" s="188"/>
      <c r="QDJ44" s="188"/>
      <c r="QDK44" s="188"/>
      <c r="QDL44" s="188"/>
      <c r="QDM44" s="188"/>
      <c r="QDN44" s="188"/>
      <c r="QDO44" s="188"/>
      <c r="QDP44" s="188"/>
      <c r="QDQ44" s="188"/>
      <c r="QDR44" s="188"/>
      <c r="QDS44" s="188"/>
      <c r="QDT44" s="188"/>
      <c r="QDU44" s="188"/>
      <c r="QDV44" s="188"/>
      <c r="QDW44" s="188"/>
      <c r="QDX44" s="188"/>
      <c r="QDY44" s="188"/>
      <c r="QDZ44" s="188"/>
      <c r="QEA44" s="188"/>
      <c r="QEB44" s="188"/>
      <c r="QEC44" s="188"/>
      <c r="QED44" s="188"/>
      <c r="QEE44" s="188"/>
      <c r="QEF44" s="188"/>
      <c r="QEG44" s="188"/>
      <c r="QEH44" s="188"/>
      <c r="QEI44" s="188"/>
      <c r="QEJ44" s="188"/>
      <c r="QEK44" s="188"/>
      <c r="QEL44" s="188"/>
      <c r="QEM44" s="188"/>
      <c r="QEN44" s="188"/>
      <c r="QEO44" s="188"/>
      <c r="QEP44" s="188"/>
      <c r="QEQ44" s="188"/>
      <c r="QER44" s="188"/>
      <c r="QES44" s="188"/>
      <c r="QET44" s="188"/>
      <c r="QEU44" s="188"/>
      <c r="QEV44" s="188"/>
      <c r="QEW44" s="188"/>
      <c r="QEX44" s="188"/>
      <c r="QEY44" s="188"/>
      <c r="QEZ44" s="188"/>
      <c r="QFA44" s="188"/>
      <c r="QFB44" s="188"/>
      <c r="QFC44" s="188"/>
      <c r="QFD44" s="188"/>
      <c r="QFE44" s="188"/>
      <c r="QFF44" s="188"/>
      <c r="QFG44" s="188"/>
      <c r="QFH44" s="188"/>
      <c r="QFI44" s="188"/>
      <c r="QFJ44" s="188"/>
      <c r="QFK44" s="188"/>
      <c r="QFL44" s="188"/>
      <c r="QFM44" s="188"/>
      <c r="QFN44" s="188"/>
      <c r="QFO44" s="188"/>
      <c r="QFP44" s="188"/>
      <c r="QFQ44" s="188"/>
      <c r="QFR44" s="188"/>
      <c r="QFS44" s="188"/>
      <c r="QFT44" s="188"/>
      <c r="QFU44" s="188"/>
      <c r="QFV44" s="188"/>
      <c r="QFW44" s="188"/>
      <c r="QFX44" s="188"/>
      <c r="QFY44" s="188"/>
      <c r="QFZ44" s="188"/>
      <c r="QGA44" s="188"/>
      <c r="QGB44" s="188"/>
      <c r="QGC44" s="188"/>
      <c r="QGD44" s="188"/>
      <c r="QGE44" s="188"/>
      <c r="QGF44" s="188"/>
      <c r="QGG44" s="188"/>
      <c r="QGH44" s="188"/>
      <c r="QGI44" s="188"/>
      <c r="QGJ44" s="188"/>
      <c r="QGK44" s="188"/>
      <c r="QGL44" s="188"/>
      <c r="QGM44" s="188"/>
      <c r="QGN44" s="188"/>
      <c r="QGO44" s="188"/>
      <c r="QGP44" s="188"/>
      <c r="QGQ44" s="188"/>
      <c r="QGR44" s="188"/>
      <c r="QGS44" s="188"/>
      <c r="QGT44" s="188"/>
      <c r="QGU44" s="188"/>
      <c r="QGV44" s="188"/>
      <c r="QGW44" s="188"/>
      <c r="QGX44" s="188"/>
      <c r="QGY44" s="188"/>
      <c r="QGZ44" s="188"/>
      <c r="QHA44" s="188"/>
      <c r="QHB44" s="188"/>
      <c r="QHC44" s="188"/>
      <c r="QHD44" s="188"/>
      <c r="QHE44" s="188"/>
      <c r="QHF44" s="188"/>
      <c r="QHG44" s="188"/>
      <c r="QHH44" s="188"/>
      <c r="QHI44" s="188"/>
      <c r="QHJ44" s="188"/>
      <c r="QHK44" s="188"/>
      <c r="QHL44" s="188"/>
      <c r="QHM44" s="188"/>
      <c r="QHN44" s="188"/>
      <c r="QHO44" s="188"/>
      <c r="QHP44" s="188"/>
      <c r="QHQ44" s="188"/>
      <c r="QHR44" s="188"/>
      <c r="QHS44" s="188"/>
      <c r="QHT44" s="188"/>
      <c r="QHU44" s="188"/>
      <c r="QHV44" s="188"/>
      <c r="QHW44" s="188"/>
      <c r="QHX44" s="188"/>
      <c r="QHY44" s="188"/>
      <c r="QHZ44" s="188"/>
      <c r="QIA44" s="188"/>
      <c r="QIB44" s="188"/>
      <c r="QIC44" s="188"/>
      <c r="QID44" s="188"/>
      <c r="QIE44" s="188"/>
      <c r="QIF44" s="188"/>
      <c r="QIG44" s="188"/>
      <c r="QIH44" s="188"/>
      <c r="QII44" s="188"/>
      <c r="QIJ44" s="188"/>
      <c r="QIK44" s="188"/>
      <c r="QIL44" s="188"/>
      <c r="QIM44" s="188"/>
      <c r="QIN44" s="188"/>
      <c r="QIO44" s="188"/>
      <c r="QIP44" s="188"/>
      <c r="QIQ44" s="188"/>
      <c r="QIR44" s="188"/>
      <c r="QIS44" s="188"/>
      <c r="QIT44" s="188"/>
      <c r="QIU44" s="188"/>
      <c r="QIV44" s="188"/>
      <c r="QIW44" s="188"/>
      <c r="QIX44" s="188"/>
      <c r="QIY44" s="188"/>
      <c r="QIZ44" s="188"/>
      <c r="QJA44" s="188"/>
      <c r="QJB44" s="188"/>
      <c r="QJC44" s="188"/>
      <c r="QJD44" s="188"/>
      <c r="QJE44" s="188"/>
      <c r="QJF44" s="188"/>
      <c r="QJG44" s="188"/>
      <c r="QJH44" s="188"/>
      <c r="QJI44" s="188"/>
      <c r="QJJ44" s="188"/>
      <c r="QJK44" s="188"/>
      <c r="QJL44" s="188"/>
      <c r="QJM44" s="188"/>
      <c r="QJN44" s="188"/>
      <c r="QJO44" s="188"/>
      <c r="QJP44" s="188"/>
      <c r="QJQ44" s="188"/>
      <c r="QJR44" s="188"/>
      <c r="QJS44" s="188"/>
      <c r="QJT44" s="188"/>
      <c r="QJU44" s="188"/>
      <c r="QJV44" s="188"/>
      <c r="QJW44" s="188"/>
      <c r="QJX44" s="188"/>
      <c r="QJY44" s="188"/>
      <c r="QJZ44" s="188"/>
      <c r="QKA44" s="188"/>
      <c r="QKB44" s="188"/>
      <c r="QKC44" s="188"/>
      <c r="QKD44" s="188"/>
      <c r="QKE44" s="188"/>
      <c r="QKF44" s="188"/>
      <c r="QKG44" s="188"/>
      <c r="QKH44" s="188"/>
      <c r="QKI44" s="188"/>
      <c r="QKJ44" s="188"/>
      <c r="QKK44" s="188"/>
      <c r="QKL44" s="188"/>
      <c r="QKM44" s="188"/>
      <c r="QKN44" s="188"/>
      <c r="QKO44" s="188"/>
      <c r="QKP44" s="188"/>
      <c r="QKQ44" s="188"/>
      <c r="QKR44" s="188"/>
      <c r="QKS44" s="188"/>
      <c r="QKT44" s="188"/>
      <c r="QKU44" s="188"/>
      <c r="QKV44" s="188"/>
      <c r="QKW44" s="188"/>
      <c r="QKX44" s="188"/>
      <c r="QKY44" s="188"/>
      <c r="QKZ44" s="188"/>
      <c r="QLA44" s="188"/>
      <c r="QLB44" s="188"/>
      <c r="QLC44" s="188"/>
      <c r="QLD44" s="188"/>
      <c r="QLE44" s="188"/>
      <c r="QLF44" s="188"/>
      <c r="QLG44" s="188"/>
      <c r="QLH44" s="188"/>
      <c r="QLI44" s="188"/>
      <c r="QLJ44" s="188"/>
      <c r="QLK44" s="188"/>
      <c r="QLL44" s="188"/>
      <c r="QLM44" s="188"/>
      <c r="QLN44" s="188"/>
      <c r="QLO44" s="188"/>
      <c r="QLP44" s="188"/>
      <c r="QLQ44" s="188"/>
      <c r="QLR44" s="188"/>
      <c r="QLS44" s="188"/>
      <c r="QLT44" s="188"/>
      <c r="QLU44" s="188"/>
      <c r="QLV44" s="188"/>
      <c r="QLW44" s="188"/>
      <c r="QLX44" s="188"/>
      <c r="QLY44" s="188"/>
      <c r="QLZ44" s="188"/>
      <c r="QMA44" s="188"/>
      <c r="QMB44" s="188"/>
      <c r="QMC44" s="188"/>
      <c r="QMD44" s="188"/>
      <c r="QME44" s="188"/>
      <c r="QMF44" s="188"/>
      <c r="QMG44" s="188"/>
      <c r="QMH44" s="188"/>
      <c r="QMI44" s="188"/>
      <c r="QMJ44" s="188"/>
      <c r="QMK44" s="188"/>
      <c r="QML44" s="188"/>
      <c r="QMM44" s="188"/>
      <c r="QMN44" s="188"/>
      <c r="QMO44" s="188"/>
      <c r="QMP44" s="188"/>
      <c r="QMQ44" s="188"/>
      <c r="QMR44" s="188"/>
      <c r="QMS44" s="188"/>
      <c r="QMT44" s="188"/>
      <c r="QMU44" s="188"/>
      <c r="QMV44" s="188"/>
      <c r="QMW44" s="188"/>
      <c r="QMX44" s="188"/>
      <c r="QMY44" s="188"/>
      <c r="QMZ44" s="188"/>
      <c r="QNA44" s="188"/>
      <c r="QNB44" s="188"/>
      <c r="QNC44" s="188"/>
      <c r="QND44" s="188"/>
      <c r="QNE44" s="188"/>
      <c r="QNF44" s="188"/>
      <c r="QNG44" s="188"/>
      <c r="QNH44" s="188"/>
      <c r="QNI44" s="188"/>
      <c r="QNJ44" s="188"/>
      <c r="QNK44" s="188"/>
      <c r="QNL44" s="188"/>
      <c r="QNM44" s="188"/>
      <c r="QNN44" s="188"/>
      <c r="QNO44" s="188"/>
      <c r="QNP44" s="188"/>
      <c r="QNQ44" s="188"/>
      <c r="QNR44" s="188"/>
      <c r="QNS44" s="188"/>
      <c r="QNT44" s="188"/>
      <c r="QNU44" s="188"/>
      <c r="QNV44" s="188"/>
      <c r="QNW44" s="188"/>
      <c r="QNX44" s="188"/>
      <c r="QNY44" s="188"/>
      <c r="QNZ44" s="188"/>
      <c r="QOA44" s="188"/>
      <c r="QOB44" s="188"/>
      <c r="QOC44" s="188"/>
      <c r="QOD44" s="188"/>
      <c r="QOE44" s="188"/>
      <c r="QOF44" s="188"/>
      <c r="QOG44" s="188"/>
      <c r="QOH44" s="188"/>
      <c r="QOI44" s="188"/>
      <c r="QOJ44" s="188"/>
      <c r="QOK44" s="188"/>
      <c r="QOL44" s="188"/>
      <c r="QOM44" s="188"/>
      <c r="QON44" s="188"/>
      <c r="QOO44" s="188"/>
      <c r="QOP44" s="188"/>
      <c r="QOQ44" s="188"/>
      <c r="QOR44" s="188"/>
      <c r="QOS44" s="188"/>
      <c r="QOT44" s="188"/>
      <c r="QOU44" s="188"/>
      <c r="QOV44" s="188"/>
      <c r="QOW44" s="188"/>
      <c r="QOX44" s="188"/>
      <c r="QOY44" s="188"/>
      <c r="QOZ44" s="188"/>
      <c r="QPA44" s="188"/>
      <c r="QPB44" s="188"/>
      <c r="QPC44" s="188"/>
      <c r="QPD44" s="188"/>
      <c r="QPE44" s="188"/>
      <c r="QPF44" s="188"/>
      <c r="QPG44" s="188"/>
      <c r="QPH44" s="188"/>
      <c r="QPI44" s="188"/>
      <c r="QPJ44" s="188"/>
      <c r="QPK44" s="188"/>
      <c r="QPL44" s="188"/>
      <c r="QPM44" s="188"/>
      <c r="QPN44" s="188"/>
      <c r="QPO44" s="188"/>
      <c r="QPP44" s="188"/>
      <c r="QPQ44" s="188"/>
      <c r="QPR44" s="188"/>
      <c r="QPS44" s="188"/>
      <c r="QPT44" s="188"/>
      <c r="QPU44" s="188"/>
      <c r="QPV44" s="188"/>
      <c r="QPW44" s="188"/>
      <c r="QPX44" s="188"/>
      <c r="QPY44" s="188"/>
      <c r="QPZ44" s="188"/>
      <c r="QQA44" s="188"/>
      <c r="QQB44" s="188"/>
      <c r="QQC44" s="188"/>
      <c r="QQD44" s="188"/>
      <c r="QQE44" s="188"/>
      <c r="QQF44" s="188"/>
      <c r="QQG44" s="188"/>
      <c r="QQH44" s="188"/>
      <c r="QQI44" s="188"/>
      <c r="QQJ44" s="188"/>
      <c r="QQK44" s="188"/>
      <c r="QQL44" s="188"/>
      <c r="QQM44" s="188"/>
      <c r="QQN44" s="188"/>
      <c r="QQO44" s="188"/>
      <c r="QQP44" s="188"/>
      <c r="QQQ44" s="188"/>
      <c r="QQR44" s="188"/>
      <c r="QQS44" s="188"/>
      <c r="QQT44" s="188"/>
      <c r="QQU44" s="188"/>
      <c r="QQV44" s="188"/>
      <c r="QQW44" s="188"/>
      <c r="QQX44" s="188"/>
      <c r="QQY44" s="188"/>
      <c r="QQZ44" s="188"/>
      <c r="QRA44" s="188"/>
      <c r="QRB44" s="188"/>
      <c r="QRC44" s="188"/>
      <c r="QRD44" s="188"/>
      <c r="QRE44" s="188"/>
      <c r="QRF44" s="188"/>
      <c r="QRG44" s="188"/>
      <c r="QRH44" s="188"/>
      <c r="QRI44" s="188"/>
      <c r="QRJ44" s="188"/>
      <c r="QRK44" s="188"/>
      <c r="QRL44" s="188"/>
      <c r="QRM44" s="188"/>
      <c r="QRN44" s="188"/>
      <c r="QRO44" s="188"/>
      <c r="QRP44" s="188"/>
      <c r="QRQ44" s="188"/>
      <c r="QRR44" s="188"/>
      <c r="QRS44" s="188"/>
      <c r="QRT44" s="188"/>
      <c r="QRU44" s="188"/>
      <c r="QRV44" s="188"/>
      <c r="QRW44" s="188"/>
      <c r="QRX44" s="188"/>
      <c r="QRY44" s="188"/>
      <c r="QRZ44" s="188"/>
      <c r="QSA44" s="188"/>
      <c r="QSB44" s="188"/>
      <c r="QSC44" s="188"/>
      <c r="QSD44" s="188"/>
      <c r="QSE44" s="188"/>
      <c r="QSF44" s="188"/>
      <c r="QSG44" s="188"/>
      <c r="QSH44" s="188"/>
      <c r="QSI44" s="188"/>
      <c r="QSJ44" s="188"/>
      <c r="QSK44" s="188"/>
      <c r="QSL44" s="188"/>
      <c r="QSM44" s="188"/>
      <c r="QSN44" s="188"/>
      <c r="QSO44" s="188"/>
      <c r="QSP44" s="188"/>
      <c r="QSQ44" s="188"/>
      <c r="QSR44" s="188"/>
      <c r="QSS44" s="188"/>
      <c r="QST44" s="188"/>
      <c r="QSU44" s="188"/>
      <c r="QSV44" s="188"/>
      <c r="QSW44" s="188"/>
      <c r="QSX44" s="188"/>
      <c r="QSY44" s="188"/>
      <c r="QSZ44" s="188"/>
      <c r="QTA44" s="188"/>
      <c r="QTB44" s="188"/>
      <c r="QTC44" s="188"/>
      <c r="QTD44" s="188"/>
      <c r="QTE44" s="188"/>
      <c r="QTF44" s="188"/>
      <c r="QTG44" s="188"/>
      <c r="QTH44" s="188"/>
      <c r="QTI44" s="188"/>
      <c r="QTJ44" s="188"/>
      <c r="QTK44" s="188"/>
      <c r="QTL44" s="188"/>
      <c r="QTM44" s="188"/>
      <c r="QTN44" s="188"/>
      <c r="QTO44" s="188"/>
      <c r="QTP44" s="188"/>
      <c r="QTQ44" s="188"/>
      <c r="QTR44" s="188"/>
      <c r="QTS44" s="188"/>
      <c r="QTT44" s="188"/>
      <c r="QTU44" s="188"/>
      <c r="QTV44" s="188"/>
      <c r="QTW44" s="188"/>
      <c r="QTX44" s="188"/>
      <c r="QTY44" s="188"/>
      <c r="QTZ44" s="188"/>
      <c r="QUA44" s="188"/>
      <c r="QUB44" s="188"/>
      <c r="QUC44" s="188"/>
      <c r="QUD44" s="188"/>
      <c r="QUE44" s="188"/>
      <c r="QUF44" s="188"/>
      <c r="QUG44" s="188"/>
      <c r="QUH44" s="188"/>
      <c r="QUI44" s="188"/>
      <c r="QUJ44" s="188"/>
      <c r="QUK44" s="188"/>
      <c r="QUL44" s="188"/>
      <c r="QUM44" s="188"/>
      <c r="QUN44" s="188"/>
      <c r="QUO44" s="188"/>
      <c r="QUP44" s="188"/>
      <c r="QUQ44" s="188"/>
      <c r="QUR44" s="188"/>
      <c r="QUS44" s="188"/>
      <c r="QUT44" s="188"/>
      <c r="QUU44" s="188"/>
      <c r="QUV44" s="188"/>
      <c r="QUW44" s="188"/>
      <c r="QUX44" s="188"/>
      <c r="QUY44" s="188"/>
      <c r="QUZ44" s="188"/>
      <c r="QVA44" s="188"/>
      <c r="QVB44" s="188"/>
      <c r="QVC44" s="188"/>
      <c r="QVD44" s="188"/>
      <c r="QVE44" s="188"/>
      <c r="QVF44" s="188"/>
      <c r="QVG44" s="188"/>
      <c r="QVH44" s="188"/>
      <c r="QVI44" s="188"/>
      <c r="QVJ44" s="188"/>
      <c r="QVK44" s="188"/>
      <c r="QVL44" s="188"/>
      <c r="QVM44" s="188"/>
      <c r="QVN44" s="188"/>
      <c r="QVO44" s="188"/>
      <c r="QVP44" s="188"/>
      <c r="QVQ44" s="188"/>
      <c r="QVR44" s="188"/>
      <c r="QVS44" s="188"/>
      <c r="QVT44" s="188"/>
      <c r="QVU44" s="188"/>
      <c r="QVV44" s="188"/>
      <c r="QVW44" s="188"/>
      <c r="QVX44" s="188"/>
      <c r="QVY44" s="188"/>
      <c r="QVZ44" s="188"/>
      <c r="QWA44" s="188"/>
      <c r="QWB44" s="188"/>
      <c r="QWC44" s="188"/>
      <c r="QWD44" s="188"/>
      <c r="QWE44" s="188"/>
      <c r="QWF44" s="188"/>
      <c r="QWG44" s="188"/>
      <c r="QWH44" s="188"/>
      <c r="QWI44" s="188"/>
      <c r="QWJ44" s="188"/>
      <c r="QWK44" s="188"/>
      <c r="QWL44" s="188"/>
      <c r="QWM44" s="188"/>
      <c r="QWN44" s="188"/>
      <c r="QWO44" s="188"/>
      <c r="QWP44" s="188"/>
      <c r="QWQ44" s="188"/>
      <c r="QWR44" s="188"/>
      <c r="QWS44" s="188"/>
      <c r="QWT44" s="188"/>
      <c r="QWU44" s="188"/>
      <c r="QWV44" s="188"/>
      <c r="QWW44" s="188"/>
      <c r="QWX44" s="188"/>
      <c r="QWY44" s="188"/>
      <c r="QWZ44" s="188"/>
      <c r="QXA44" s="188"/>
      <c r="QXB44" s="188"/>
      <c r="QXC44" s="188"/>
      <c r="QXD44" s="188"/>
      <c r="QXE44" s="188"/>
      <c r="QXF44" s="188"/>
      <c r="QXG44" s="188"/>
      <c r="QXH44" s="188"/>
      <c r="QXI44" s="188"/>
      <c r="QXJ44" s="188"/>
      <c r="QXK44" s="188"/>
      <c r="QXL44" s="188"/>
      <c r="QXM44" s="188"/>
      <c r="QXN44" s="188"/>
      <c r="QXO44" s="188"/>
      <c r="QXP44" s="188"/>
      <c r="QXQ44" s="188"/>
      <c r="QXR44" s="188"/>
      <c r="QXS44" s="188"/>
      <c r="QXT44" s="188"/>
      <c r="QXU44" s="188"/>
      <c r="QXV44" s="188"/>
      <c r="QXW44" s="188"/>
      <c r="QXX44" s="188"/>
      <c r="QXY44" s="188"/>
      <c r="QXZ44" s="188"/>
      <c r="QYA44" s="188"/>
      <c r="QYB44" s="188"/>
      <c r="QYC44" s="188"/>
      <c r="QYD44" s="188"/>
      <c r="QYE44" s="188"/>
      <c r="QYF44" s="188"/>
      <c r="QYG44" s="188"/>
      <c r="QYH44" s="188"/>
      <c r="QYI44" s="188"/>
      <c r="QYJ44" s="188"/>
      <c r="QYK44" s="188"/>
      <c r="QYL44" s="188"/>
      <c r="QYM44" s="188"/>
      <c r="QYN44" s="188"/>
      <c r="QYO44" s="188"/>
      <c r="QYP44" s="188"/>
      <c r="QYQ44" s="188"/>
      <c r="QYR44" s="188"/>
      <c r="QYS44" s="188"/>
      <c r="QYT44" s="188"/>
      <c r="QYU44" s="188"/>
      <c r="QYV44" s="188"/>
      <c r="QYW44" s="188"/>
      <c r="QYX44" s="188"/>
      <c r="QYY44" s="188"/>
      <c r="QYZ44" s="188"/>
      <c r="QZA44" s="188"/>
      <c r="QZB44" s="188"/>
      <c r="QZC44" s="188"/>
      <c r="QZD44" s="188"/>
      <c r="QZE44" s="188"/>
      <c r="QZF44" s="188"/>
      <c r="QZG44" s="188"/>
      <c r="QZH44" s="188"/>
      <c r="QZI44" s="188"/>
      <c r="QZJ44" s="188"/>
      <c r="QZK44" s="188"/>
      <c r="QZL44" s="188"/>
      <c r="QZM44" s="188"/>
      <c r="QZN44" s="188"/>
      <c r="QZO44" s="188"/>
      <c r="QZP44" s="188"/>
      <c r="QZQ44" s="188"/>
      <c r="QZR44" s="188"/>
      <c r="QZS44" s="188"/>
      <c r="QZT44" s="188"/>
      <c r="QZU44" s="188"/>
      <c r="QZV44" s="188"/>
      <c r="QZW44" s="188"/>
      <c r="QZX44" s="188"/>
      <c r="QZY44" s="188"/>
      <c r="QZZ44" s="188"/>
      <c r="RAA44" s="188"/>
      <c r="RAB44" s="188"/>
      <c r="RAC44" s="188"/>
      <c r="RAD44" s="188"/>
      <c r="RAE44" s="188"/>
      <c r="RAF44" s="188"/>
      <c r="RAG44" s="188"/>
      <c r="RAH44" s="188"/>
      <c r="RAI44" s="188"/>
      <c r="RAJ44" s="188"/>
      <c r="RAK44" s="188"/>
      <c r="RAL44" s="188"/>
      <c r="RAM44" s="188"/>
      <c r="RAN44" s="188"/>
      <c r="RAO44" s="188"/>
      <c r="RAP44" s="188"/>
      <c r="RAQ44" s="188"/>
      <c r="RAR44" s="188"/>
      <c r="RAS44" s="188"/>
      <c r="RAT44" s="188"/>
      <c r="RAU44" s="188"/>
      <c r="RAV44" s="188"/>
      <c r="RAW44" s="188"/>
      <c r="RAX44" s="188"/>
      <c r="RAY44" s="188"/>
      <c r="RAZ44" s="188"/>
      <c r="RBA44" s="188"/>
      <c r="RBB44" s="188"/>
      <c r="RBC44" s="188"/>
      <c r="RBD44" s="188"/>
      <c r="RBE44" s="188"/>
      <c r="RBF44" s="188"/>
      <c r="RBG44" s="188"/>
      <c r="RBH44" s="188"/>
      <c r="RBI44" s="188"/>
      <c r="RBJ44" s="188"/>
      <c r="RBK44" s="188"/>
      <c r="RBL44" s="188"/>
      <c r="RBM44" s="188"/>
      <c r="RBN44" s="188"/>
      <c r="RBO44" s="188"/>
      <c r="RBP44" s="188"/>
      <c r="RBQ44" s="188"/>
      <c r="RBR44" s="188"/>
      <c r="RBS44" s="188"/>
      <c r="RBT44" s="188"/>
      <c r="RBU44" s="188"/>
      <c r="RBV44" s="188"/>
      <c r="RBW44" s="188"/>
      <c r="RBX44" s="188"/>
      <c r="RBY44" s="188"/>
      <c r="RBZ44" s="188"/>
      <c r="RCA44" s="188"/>
      <c r="RCB44" s="188"/>
      <c r="RCC44" s="188"/>
      <c r="RCD44" s="188"/>
      <c r="RCE44" s="188"/>
      <c r="RCF44" s="188"/>
      <c r="RCG44" s="188"/>
      <c r="RCH44" s="188"/>
      <c r="RCI44" s="188"/>
      <c r="RCJ44" s="188"/>
      <c r="RCK44" s="188"/>
      <c r="RCL44" s="188"/>
      <c r="RCM44" s="188"/>
      <c r="RCN44" s="188"/>
      <c r="RCO44" s="188"/>
      <c r="RCP44" s="188"/>
      <c r="RCQ44" s="188"/>
      <c r="RCR44" s="188"/>
      <c r="RCS44" s="188"/>
      <c r="RCT44" s="188"/>
      <c r="RCU44" s="188"/>
      <c r="RCV44" s="188"/>
      <c r="RCW44" s="188"/>
      <c r="RCX44" s="188"/>
      <c r="RCY44" s="188"/>
      <c r="RCZ44" s="188"/>
      <c r="RDA44" s="188"/>
      <c r="RDB44" s="188"/>
      <c r="RDC44" s="188"/>
      <c r="RDD44" s="188"/>
      <c r="RDE44" s="188"/>
      <c r="RDF44" s="188"/>
      <c r="RDG44" s="188"/>
      <c r="RDH44" s="188"/>
      <c r="RDI44" s="188"/>
      <c r="RDJ44" s="188"/>
      <c r="RDK44" s="188"/>
      <c r="RDL44" s="188"/>
      <c r="RDM44" s="188"/>
      <c r="RDN44" s="188"/>
      <c r="RDO44" s="188"/>
      <c r="RDP44" s="188"/>
      <c r="RDQ44" s="188"/>
      <c r="RDR44" s="188"/>
      <c r="RDS44" s="188"/>
      <c r="RDT44" s="188"/>
      <c r="RDU44" s="188"/>
      <c r="RDV44" s="188"/>
      <c r="RDW44" s="188"/>
      <c r="RDX44" s="188"/>
      <c r="RDY44" s="188"/>
      <c r="RDZ44" s="188"/>
      <c r="REA44" s="188"/>
      <c r="REB44" s="188"/>
      <c r="REC44" s="188"/>
      <c r="RED44" s="188"/>
      <c r="REE44" s="188"/>
      <c r="REF44" s="188"/>
      <c r="REG44" s="188"/>
      <c r="REH44" s="188"/>
      <c r="REI44" s="188"/>
      <c r="REJ44" s="188"/>
      <c r="REK44" s="188"/>
      <c r="REL44" s="188"/>
      <c r="REM44" s="188"/>
      <c r="REN44" s="188"/>
      <c r="REO44" s="188"/>
      <c r="REP44" s="188"/>
      <c r="REQ44" s="188"/>
      <c r="RER44" s="188"/>
      <c r="RES44" s="188"/>
      <c r="RET44" s="188"/>
      <c r="REU44" s="188"/>
      <c r="REV44" s="188"/>
      <c r="REW44" s="188"/>
      <c r="REX44" s="188"/>
      <c r="REY44" s="188"/>
      <c r="REZ44" s="188"/>
      <c r="RFA44" s="188"/>
      <c r="RFB44" s="188"/>
      <c r="RFC44" s="188"/>
      <c r="RFD44" s="188"/>
      <c r="RFE44" s="188"/>
      <c r="RFF44" s="188"/>
      <c r="RFG44" s="188"/>
      <c r="RFH44" s="188"/>
      <c r="RFI44" s="188"/>
      <c r="RFJ44" s="188"/>
      <c r="RFK44" s="188"/>
      <c r="RFL44" s="188"/>
      <c r="RFM44" s="188"/>
      <c r="RFN44" s="188"/>
      <c r="RFO44" s="188"/>
      <c r="RFP44" s="188"/>
      <c r="RFQ44" s="188"/>
      <c r="RFR44" s="188"/>
      <c r="RFS44" s="188"/>
      <c r="RFT44" s="188"/>
      <c r="RFU44" s="188"/>
      <c r="RFV44" s="188"/>
      <c r="RFW44" s="188"/>
      <c r="RFX44" s="188"/>
      <c r="RFY44" s="188"/>
      <c r="RFZ44" s="188"/>
      <c r="RGA44" s="188"/>
      <c r="RGB44" s="188"/>
      <c r="RGC44" s="188"/>
      <c r="RGD44" s="188"/>
      <c r="RGE44" s="188"/>
      <c r="RGF44" s="188"/>
      <c r="RGG44" s="188"/>
      <c r="RGH44" s="188"/>
      <c r="RGI44" s="188"/>
      <c r="RGJ44" s="188"/>
      <c r="RGK44" s="188"/>
      <c r="RGL44" s="188"/>
      <c r="RGM44" s="188"/>
      <c r="RGN44" s="188"/>
      <c r="RGO44" s="188"/>
      <c r="RGP44" s="188"/>
      <c r="RGQ44" s="188"/>
      <c r="RGR44" s="188"/>
      <c r="RGS44" s="188"/>
      <c r="RGT44" s="188"/>
      <c r="RGU44" s="188"/>
      <c r="RGV44" s="188"/>
      <c r="RGW44" s="188"/>
      <c r="RGX44" s="188"/>
      <c r="RGY44" s="188"/>
      <c r="RGZ44" s="188"/>
      <c r="RHA44" s="188"/>
      <c r="RHB44" s="188"/>
      <c r="RHC44" s="188"/>
      <c r="RHD44" s="188"/>
      <c r="RHE44" s="188"/>
      <c r="RHF44" s="188"/>
      <c r="RHG44" s="188"/>
      <c r="RHH44" s="188"/>
      <c r="RHI44" s="188"/>
      <c r="RHJ44" s="188"/>
      <c r="RHK44" s="188"/>
      <c r="RHL44" s="188"/>
      <c r="RHM44" s="188"/>
      <c r="RHN44" s="188"/>
      <c r="RHO44" s="188"/>
      <c r="RHP44" s="188"/>
      <c r="RHQ44" s="188"/>
      <c r="RHR44" s="188"/>
      <c r="RHS44" s="188"/>
      <c r="RHT44" s="188"/>
      <c r="RHU44" s="188"/>
      <c r="RHV44" s="188"/>
      <c r="RHW44" s="188"/>
      <c r="RHX44" s="188"/>
      <c r="RHY44" s="188"/>
      <c r="RHZ44" s="188"/>
      <c r="RIA44" s="188"/>
      <c r="RIB44" s="188"/>
      <c r="RIC44" s="188"/>
      <c r="RID44" s="188"/>
      <c r="RIE44" s="188"/>
      <c r="RIF44" s="188"/>
      <c r="RIG44" s="188"/>
      <c r="RIH44" s="188"/>
      <c r="RII44" s="188"/>
      <c r="RIJ44" s="188"/>
      <c r="RIK44" s="188"/>
      <c r="RIL44" s="188"/>
      <c r="RIM44" s="188"/>
      <c r="RIN44" s="188"/>
      <c r="RIO44" s="188"/>
      <c r="RIP44" s="188"/>
      <c r="RIQ44" s="188"/>
      <c r="RIR44" s="188"/>
      <c r="RIS44" s="188"/>
      <c r="RIT44" s="188"/>
      <c r="RIU44" s="188"/>
      <c r="RIV44" s="188"/>
      <c r="RIW44" s="188"/>
      <c r="RIX44" s="188"/>
      <c r="RIY44" s="188"/>
      <c r="RIZ44" s="188"/>
      <c r="RJA44" s="188"/>
      <c r="RJB44" s="188"/>
      <c r="RJC44" s="188"/>
      <c r="RJD44" s="188"/>
      <c r="RJE44" s="188"/>
      <c r="RJF44" s="188"/>
      <c r="RJG44" s="188"/>
      <c r="RJH44" s="188"/>
      <c r="RJI44" s="188"/>
      <c r="RJJ44" s="188"/>
      <c r="RJK44" s="188"/>
      <c r="RJL44" s="188"/>
      <c r="RJM44" s="188"/>
      <c r="RJN44" s="188"/>
      <c r="RJO44" s="188"/>
      <c r="RJP44" s="188"/>
      <c r="RJQ44" s="188"/>
      <c r="RJR44" s="188"/>
      <c r="RJS44" s="188"/>
      <c r="RJT44" s="188"/>
      <c r="RJU44" s="188"/>
      <c r="RJV44" s="188"/>
      <c r="RJW44" s="188"/>
      <c r="RJX44" s="188"/>
      <c r="RJY44" s="188"/>
      <c r="RJZ44" s="188"/>
      <c r="RKA44" s="188"/>
      <c r="RKB44" s="188"/>
      <c r="RKC44" s="188"/>
      <c r="RKD44" s="188"/>
      <c r="RKE44" s="188"/>
      <c r="RKF44" s="188"/>
      <c r="RKG44" s="188"/>
      <c r="RKH44" s="188"/>
      <c r="RKI44" s="188"/>
      <c r="RKJ44" s="188"/>
      <c r="RKK44" s="188"/>
      <c r="RKL44" s="188"/>
      <c r="RKM44" s="188"/>
      <c r="RKN44" s="188"/>
      <c r="RKO44" s="188"/>
      <c r="RKP44" s="188"/>
      <c r="RKQ44" s="188"/>
      <c r="RKR44" s="188"/>
      <c r="RKS44" s="188"/>
      <c r="RKT44" s="188"/>
      <c r="RKU44" s="188"/>
      <c r="RKV44" s="188"/>
      <c r="RKW44" s="188"/>
      <c r="RKX44" s="188"/>
      <c r="RKY44" s="188"/>
      <c r="RKZ44" s="188"/>
      <c r="RLA44" s="188"/>
      <c r="RLB44" s="188"/>
      <c r="RLC44" s="188"/>
      <c r="RLD44" s="188"/>
      <c r="RLE44" s="188"/>
      <c r="RLF44" s="188"/>
      <c r="RLG44" s="188"/>
      <c r="RLH44" s="188"/>
      <c r="RLI44" s="188"/>
      <c r="RLJ44" s="188"/>
      <c r="RLK44" s="188"/>
      <c r="RLL44" s="188"/>
      <c r="RLM44" s="188"/>
      <c r="RLN44" s="188"/>
      <c r="RLO44" s="188"/>
      <c r="RLP44" s="188"/>
      <c r="RLQ44" s="188"/>
      <c r="RLR44" s="188"/>
      <c r="RLS44" s="188"/>
      <c r="RLT44" s="188"/>
      <c r="RLU44" s="188"/>
      <c r="RLV44" s="188"/>
      <c r="RLW44" s="188"/>
      <c r="RLX44" s="188"/>
      <c r="RLY44" s="188"/>
      <c r="RLZ44" s="188"/>
      <c r="RMA44" s="188"/>
      <c r="RMB44" s="188"/>
      <c r="RMC44" s="188"/>
      <c r="RMD44" s="188"/>
      <c r="RME44" s="188"/>
      <c r="RMF44" s="188"/>
      <c r="RMG44" s="188"/>
      <c r="RMH44" s="188"/>
      <c r="RMI44" s="188"/>
      <c r="RMJ44" s="188"/>
      <c r="RMK44" s="188"/>
      <c r="RML44" s="188"/>
      <c r="RMM44" s="188"/>
      <c r="RMN44" s="188"/>
      <c r="RMO44" s="188"/>
      <c r="RMP44" s="188"/>
      <c r="RMQ44" s="188"/>
      <c r="RMR44" s="188"/>
      <c r="RMS44" s="188"/>
      <c r="RMT44" s="188"/>
      <c r="RMU44" s="188"/>
      <c r="RMV44" s="188"/>
      <c r="RMW44" s="188"/>
      <c r="RMX44" s="188"/>
      <c r="RMY44" s="188"/>
      <c r="RMZ44" s="188"/>
      <c r="RNA44" s="188"/>
      <c r="RNB44" s="188"/>
      <c r="RNC44" s="188"/>
      <c r="RND44" s="188"/>
      <c r="RNE44" s="188"/>
      <c r="RNF44" s="188"/>
      <c r="RNG44" s="188"/>
      <c r="RNH44" s="188"/>
      <c r="RNI44" s="188"/>
      <c r="RNJ44" s="188"/>
      <c r="RNK44" s="188"/>
      <c r="RNL44" s="188"/>
      <c r="RNM44" s="188"/>
      <c r="RNN44" s="188"/>
      <c r="RNO44" s="188"/>
      <c r="RNP44" s="188"/>
      <c r="RNQ44" s="188"/>
      <c r="RNR44" s="188"/>
      <c r="RNS44" s="188"/>
      <c r="RNT44" s="188"/>
      <c r="RNU44" s="188"/>
      <c r="RNV44" s="188"/>
      <c r="RNW44" s="188"/>
      <c r="RNX44" s="188"/>
      <c r="RNY44" s="188"/>
      <c r="RNZ44" s="188"/>
      <c r="ROA44" s="188"/>
      <c r="ROB44" s="188"/>
      <c r="ROC44" s="188"/>
      <c r="ROD44" s="188"/>
      <c r="ROE44" s="188"/>
      <c r="ROF44" s="188"/>
      <c r="ROG44" s="188"/>
      <c r="ROH44" s="188"/>
      <c r="ROI44" s="188"/>
      <c r="ROJ44" s="188"/>
      <c r="ROK44" s="188"/>
      <c r="ROL44" s="188"/>
      <c r="ROM44" s="188"/>
      <c r="RON44" s="188"/>
      <c r="ROO44" s="188"/>
      <c r="ROP44" s="188"/>
      <c r="ROQ44" s="188"/>
      <c r="ROR44" s="188"/>
      <c r="ROS44" s="188"/>
      <c r="ROT44" s="188"/>
      <c r="ROU44" s="188"/>
      <c r="ROV44" s="188"/>
      <c r="ROW44" s="188"/>
      <c r="ROX44" s="188"/>
      <c r="ROY44" s="188"/>
      <c r="ROZ44" s="188"/>
      <c r="RPA44" s="188"/>
      <c r="RPB44" s="188"/>
      <c r="RPC44" s="188"/>
      <c r="RPD44" s="188"/>
      <c r="RPE44" s="188"/>
      <c r="RPF44" s="188"/>
      <c r="RPG44" s="188"/>
      <c r="RPH44" s="188"/>
      <c r="RPI44" s="188"/>
      <c r="RPJ44" s="188"/>
      <c r="RPK44" s="188"/>
      <c r="RPL44" s="188"/>
      <c r="RPM44" s="188"/>
      <c r="RPN44" s="188"/>
      <c r="RPO44" s="188"/>
      <c r="RPP44" s="188"/>
      <c r="RPQ44" s="188"/>
      <c r="RPR44" s="188"/>
      <c r="RPS44" s="188"/>
      <c r="RPT44" s="188"/>
      <c r="RPU44" s="188"/>
      <c r="RPV44" s="188"/>
      <c r="RPW44" s="188"/>
      <c r="RPX44" s="188"/>
      <c r="RPY44" s="188"/>
      <c r="RPZ44" s="188"/>
      <c r="RQA44" s="188"/>
      <c r="RQB44" s="188"/>
      <c r="RQC44" s="188"/>
      <c r="RQD44" s="188"/>
      <c r="RQE44" s="188"/>
      <c r="RQF44" s="188"/>
      <c r="RQG44" s="188"/>
      <c r="RQH44" s="188"/>
      <c r="RQI44" s="188"/>
      <c r="RQJ44" s="188"/>
      <c r="RQK44" s="188"/>
      <c r="RQL44" s="188"/>
      <c r="RQM44" s="188"/>
      <c r="RQN44" s="188"/>
      <c r="RQO44" s="188"/>
      <c r="RQP44" s="188"/>
      <c r="RQQ44" s="188"/>
      <c r="RQR44" s="188"/>
      <c r="RQS44" s="188"/>
      <c r="RQT44" s="188"/>
      <c r="RQU44" s="188"/>
      <c r="RQV44" s="188"/>
      <c r="RQW44" s="188"/>
      <c r="RQX44" s="188"/>
      <c r="RQY44" s="188"/>
      <c r="RQZ44" s="188"/>
      <c r="RRA44" s="188"/>
      <c r="RRB44" s="188"/>
      <c r="RRC44" s="188"/>
      <c r="RRD44" s="188"/>
      <c r="RRE44" s="188"/>
      <c r="RRF44" s="188"/>
      <c r="RRG44" s="188"/>
      <c r="RRH44" s="188"/>
      <c r="RRI44" s="188"/>
      <c r="RRJ44" s="188"/>
      <c r="RRK44" s="188"/>
      <c r="RRL44" s="188"/>
      <c r="RRM44" s="188"/>
      <c r="RRN44" s="188"/>
      <c r="RRO44" s="188"/>
      <c r="RRP44" s="188"/>
      <c r="RRQ44" s="188"/>
      <c r="RRR44" s="188"/>
      <c r="RRS44" s="188"/>
      <c r="RRT44" s="188"/>
      <c r="RRU44" s="188"/>
      <c r="RRV44" s="188"/>
      <c r="RRW44" s="188"/>
      <c r="RRX44" s="188"/>
      <c r="RRY44" s="188"/>
      <c r="RRZ44" s="188"/>
      <c r="RSA44" s="188"/>
      <c r="RSB44" s="188"/>
      <c r="RSC44" s="188"/>
      <c r="RSD44" s="188"/>
      <c r="RSE44" s="188"/>
      <c r="RSF44" s="188"/>
      <c r="RSG44" s="188"/>
      <c r="RSH44" s="188"/>
      <c r="RSI44" s="188"/>
      <c r="RSJ44" s="188"/>
      <c r="RSK44" s="188"/>
      <c r="RSL44" s="188"/>
      <c r="RSM44" s="188"/>
      <c r="RSN44" s="188"/>
      <c r="RSO44" s="188"/>
      <c r="RSP44" s="188"/>
      <c r="RSQ44" s="188"/>
      <c r="RSR44" s="188"/>
      <c r="RSS44" s="188"/>
      <c r="RST44" s="188"/>
      <c r="RSU44" s="188"/>
      <c r="RSV44" s="188"/>
      <c r="RSW44" s="188"/>
      <c r="RSX44" s="188"/>
      <c r="RSY44" s="188"/>
      <c r="RSZ44" s="188"/>
      <c r="RTA44" s="188"/>
      <c r="RTB44" s="188"/>
      <c r="RTC44" s="188"/>
      <c r="RTD44" s="188"/>
      <c r="RTE44" s="188"/>
      <c r="RTF44" s="188"/>
      <c r="RTG44" s="188"/>
      <c r="RTH44" s="188"/>
      <c r="RTI44" s="188"/>
      <c r="RTJ44" s="188"/>
      <c r="RTK44" s="188"/>
      <c r="RTL44" s="188"/>
      <c r="RTM44" s="188"/>
      <c r="RTN44" s="188"/>
      <c r="RTO44" s="188"/>
      <c r="RTP44" s="188"/>
      <c r="RTQ44" s="188"/>
      <c r="RTR44" s="188"/>
      <c r="RTS44" s="188"/>
      <c r="RTT44" s="188"/>
      <c r="RTU44" s="188"/>
      <c r="RTV44" s="188"/>
      <c r="RTW44" s="188"/>
      <c r="RTX44" s="188"/>
      <c r="RTY44" s="188"/>
      <c r="RTZ44" s="188"/>
      <c r="RUA44" s="188"/>
      <c r="RUB44" s="188"/>
      <c r="RUC44" s="188"/>
      <c r="RUD44" s="188"/>
      <c r="RUE44" s="188"/>
      <c r="RUF44" s="188"/>
      <c r="RUG44" s="188"/>
      <c r="RUH44" s="188"/>
      <c r="RUI44" s="188"/>
      <c r="RUJ44" s="188"/>
      <c r="RUK44" s="188"/>
      <c r="RUL44" s="188"/>
      <c r="RUM44" s="188"/>
      <c r="RUN44" s="188"/>
      <c r="RUO44" s="188"/>
      <c r="RUP44" s="188"/>
      <c r="RUQ44" s="188"/>
      <c r="RUR44" s="188"/>
      <c r="RUS44" s="188"/>
      <c r="RUT44" s="188"/>
      <c r="RUU44" s="188"/>
      <c r="RUV44" s="188"/>
      <c r="RUW44" s="188"/>
      <c r="RUX44" s="188"/>
      <c r="RUY44" s="188"/>
      <c r="RUZ44" s="188"/>
      <c r="RVA44" s="188"/>
      <c r="RVB44" s="188"/>
      <c r="RVC44" s="188"/>
      <c r="RVD44" s="188"/>
      <c r="RVE44" s="188"/>
      <c r="RVF44" s="188"/>
      <c r="RVG44" s="188"/>
      <c r="RVH44" s="188"/>
      <c r="RVI44" s="188"/>
      <c r="RVJ44" s="188"/>
      <c r="RVK44" s="188"/>
      <c r="RVL44" s="188"/>
      <c r="RVM44" s="188"/>
      <c r="RVN44" s="188"/>
      <c r="RVO44" s="188"/>
      <c r="RVP44" s="188"/>
      <c r="RVQ44" s="188"/>
      <c r="RVR44" s="188"/>
      <c r="RVS44" s="188"/>
      <c r="RVT44" s="188"/>
      <c r="RVU44" s="188"/>
      <c r="RVV44" s="188"/>
      <c r="RVW44" s="188"/>
      <c r="RVX44" s="188"/>
      <c r="RVY44" s="188"/>
      <c r="RVZ44" s="188"/>
      <c r="RWA44" s="188"/>
      <c r="RWB44" s="188"/>
      <c r="RWC44" s="188"/>
      <c r="RWD44" s="188"/>
      <c r="RWE44" s="188"/>
      <c r="RWF44" s="188"/>
      <c r="RWG44" s="188"/>
      <c r="RWH44" s="188"/>
      <c r="RWI44" s="188"/>
      <c r="RWJ44" s="188"/>
      <c r="RWK44" s="188"/>
      <c r="RWL44" s="188"/>
      <c r="RWM44" s="188"/>
      <c r="RWN44" s="188"/>
      <c r="RWO44" s="188"/>
      <c r="RWP44" s="188"/>
      <c r="RWQ44" s="188"/>
      <c r="RWR44" s="188"/>
      <c r="RWS44" s="188"/>
      <c r="RWT44" s="188"/>
      <c r="RWU44" s="188"/>
      <c r="RWV44" s="188"/>
      <c r="RWW44" s="188"/>
      <c r="RWX44" s="188"/>
      <c r="RWY44" s="188"/>
      <c r="RWZ44" s="188"/>
      <c r="RXA44" s="188"/>
      <c r="RXB44" s="188"/>
      <c r="RXC44" s="188"/>
      <c r="RXD44" s="188"/>
      <c r="RXE44" s="188"/>
      <c r="RXF44" s="188"/>
      <c r="RXG44" s="188"/>
      <c r="RXH44" s="188"/>
      <c r="RXI44" s="188"/>
      <c r="RXJ44" s="188"/>
      <c r="RXK44" s="188"/>
      <c r="RXL44" s="188"/>
      <c r="RXM44" s="188"/>
      <c r="RXN44" s="188"/>
      <c r="RXO44" s="188"/>
      <c r="RXP44" s="188"/>
      <c r="RXQ44" s="188"/>
      <c r="RXR44" s="188"/>
      <c r="RXS44" s="188"/>
      <c r="RXT44" s="188"/>
      <c r="RXU44" s="188"/>
      <c r="RXV44" s="188"/>
      <c r="RXW44" s="188"/>
      <c r="RXX44" s="188"/>
      <c r="RXY44" s="188"/>
      <c r="RXZ44" s="188"/>
      <c r="RYA44" s="188"/>
      <c r="RYB44" s="188"/>
      <c r="RYC44" s="188"/>
      <c r="RYD44" s="188"/>
      <c r="RYE44" s="188"/>
      <c r="RYF44" s="188"/>
      <c r="RYG44" s="188"/>
      <c r="RYH44" s="188"/>
      <c r="RYI44" s="188"/>
      <c r="RYJ44" s="188"/>
      <c r="RYK44" s="188"/>
      <c r="RYL44" s="188"/>
      <c r="RYM44" s="188"/>
      <c r="RYN44" s="188"/>
      <c r="RYO44" s="188"/>
      <c r="RYP44" s="188"/>
      <c r="RYQ44" s="188"/>
      <c r="RYR44" s="188"/>
      <c r="RYS44" s="188"/>
      <c r="RYT44" s="188"/>
      <c r="RYU44" s="188"/>
      <c r="RYV44" s="188"/>
      <c r="RYW44" s="188"/>
      <c r="RYX44" s="188"/>
      <c r="RYY44" s="188"/>
      <c r="RYZ44" s="188"/>
      <c r="RZA44" s="188"/>
      <c r="RZB44" s="188"/>
      <c r="RZC44" s="188"/>
      <c r="RZD44" s="188"/>
      <c r="RZE44" s="188"/>
      <c r="RZF44" s="188"/>
      <c r="RZG44" s="188"/>
      <c r="RZH44" s="188"/>
      <c r="RZI44" s="188"/>
      <c r="RZJ44" s="188"/>
      <c r="RZK44" s="188"/>
      <c r="RZL44" s="188"/>
      <c r="RZM44" s="188"/>
      <c r="RZN44" s="188"/>
      <c r="RZO44" s="188"/>
      <c r="RZP44" s="188"/>
      <c r="RZQ44" s="188"/>
      <c r="RZR44" s="188"/>
      <c r="RZS44" s="188"/>
      <c r="RZT44" s="188"/>
      <c r="RZU44" s="188"/>
      <c r="RZV44" s="188"/>
      <c r="RZW44" s="188"/>
      <c r="RZX44" s="188"/>
      <c r="RZY44" s="188"/>
      <c r="RZZ44" s="188"/>
      <c r="SAA44" s="188"/>
      <c r="SAB44" s="188"/>
      <c r="SAC44" s="188"/>
      <c r="SAD44" s="188"/>
      <c r="SAE44" s="188"/>
      <c r="SAF44" s="188"/>
      <c r="SAG44" s="188"/>
      <c r="SAH44" s="188"/>
      <c r="SAI44" s="188"/>
      <c r="SAJ44" s="188"/>
      <c r="SAK44" s="188"/>
      <c r="SAL44" s="188"/>
      <c r="SAM44" s="188"/>
      <c r="SAN44" s="188"/>
      <c r="SAO44" s="188"/>
      <c r="SAP44" s="188"/>
      <c r="SAQ44" s="188"/>
      <c r="SAR44" s="188"/>
      <c r="SAS44" s="188"/>
      <c r="SAT44" s="188"/>
      <c r="SAU44" s="188"/>
      <c r="SAV44" s="188"/>
      <c r="SAW44" s="188"/>
      <c r="SAX44" s="188"/>
      <c r="SAY44" s="188"/>
      <c r="SAZ44" s="188"/>
      <c r="SBA44" s="188"/>
      <c r="SBB44" s="188"/>
      <c r="SBC44" s="188"/>
      <c r="SBD44" s="188"/>
      <c r="SBE44" s="188"/>
      <c r="SBF44" s="188"/>
      <c r="SBG44" s="188"/>
      <c r="SBH44" s="188"/>
      <c r="SBI44" s="188"/>
      <c r="SBJ44" s="188"/>
      <c r="SBK44" s="188"/>
      <c r="SBL44" s="188"/>
      <c r="SBM44" s="188"/>
      <c r="SBN44" s="188"/>
      <c r="SBO44" s="188"/>
      <c r="SBP44" s="188"/>
      <c r="SBQ44" s="188"/>
      <c r="SBR44" s="188"/>
      <c r="SBS44" s="188"/>
      <c r="SBT44" s="188"/>
      <c r="SBU44" s="188"/>
      <c r="SBV44" s="188"/>
      <c r="SBW44" s="188"/>
      <c r="SBX44" s="188"/>
      <c r="SBY44" s="188"/>
      <c r="SBZ44" s="188"/>
      <c r="SCA44" s="188"/>
      <c r="SCB44" s="188"/>
      <c r="SCC44" s="188"/>
      <c r="SCD44" s="188"/>
      <c r="SCE44" s="188"/>
      <c r="SCF44" s="188"/>
      <c r="SCG44" s="188"/>
      <c r="SCH44" s="188"/>
      <c r="SCI44" s="188"/>
      <c r="SCJ44" s="188"/>
      <c r="SCK44" s="188"/>
      <c r="SCL44" s="188"/>
      <c r="SCM44" s="188"/>
      <c r="SCN44" s="188"/>
      <c r="SCO44" s="188"/>
      <c r="SCP44" s="188"/>
      <c r="SCQ44" s="188"/>
      <c r="SCR44" s="188"/>
      <c r="SCS44" s="188"/>
      <c r="SCT44" s="188"/>
      <c r="SCU44" s="188"/>
      <c r="SCV44" s="188"/>
      <c r="SCW44" s="188"/>
      <c r="SCX44" s="188"/>
      <c r="SCY44" s="188"/>
      <c r="SCZ44" s="188"/>
      <c r="SDA44" s="188"/>
      <c r="SDB44" s="188"/>
      <c r="SDC44" s="188"/>
      <c r="SDD44" s="188"/>
      <c r="SDE44" s="188"/>
      <c r="SDF44" s="188"/>
      <c r="SDG44" s="188"/>
      <c r="SDH44" s="188"/>
      <c r="SDI44" s="188"/>
      <c r="SDJ44" s="188"/>
      <c r="SDK44" s="188"/>
      <c r="SDL44" s="188"/>
      <c r="SDM44" s="188"/>
      <c r="SDN44" s="188"/>
      <c r="SDO44" s="188"/>
      <c r="SDP44" s="188"/>
      <c r="SDQ44" s="188"/>
      <c r="SDR44" s="188"/>
      <c r="SDS44" s="188"/>
      <c r="SDT44" s="188"/>
      <c r="SDU44" s="188"/>
      <c r="SDV44" s="188"/>
      <c r="SDW44" s="188"/>
      <c r="SDX44" s="188"/>
      <c r="SDY44" s="188"/>
      <c r="SDZ44" s="188"/>
      <c r="SEA44" s="188"/>
      <c r="SEB44" s="188"/>
      <c r="SEC44" s="188"/>
      <c r="SED44" s="188"/>
      <c r="SEE44" s="188"/>
      <c r="SEF44" s="188"/>
      <c r="SEG44" s="188"/>
      <c r="SEH44" s="188"/>
      <c r="SEI44" s="188"/>
      <c r="SEJ44" s="188"/>
      <c r="SEK44" s="188"/>
      <c r="SEL44" s="188"/>
      <c r="SEM44" s="188"/>
      <c r="SEN44" s="188"/>
      <c r="SEO44" s="188"/>
      <c r="SEP44" s="188"/>
      <c r="SEQ44" s="188"/>
      <c r="SER44" s="188"/>
      <c r="SES44" s="188"/>
      <c r="SET44" s="188"/>
      <c r="SEU44" s="188"/>
      <c r="SEV44" s="188"/>
      <c r="SEW44" s="188"/>
      <c r="SEX44" s="188"/>
      <c r="SEY44" s="188"/>
      <c r="SEZ44" s="188"/>
      <c r="SFA44" s="188"/>
      <c r="SFB44" s="188"/>
      <c r="SFC44" s="188"/>
      <c r="SFD44" s="188"/>
      <c r="SFE44" s="188"/>
      <c r="SFF44" s="188"/>
      <c r="SFG44" s="188"/>
      <c r="SFH44" s="188"/>
      <c r="SFI44" s="188"/>
      <c r="SFJ44" s="188"/>
      <c r="SFK44" s="188"/>
      <c r="SFL44" s="188"/>
      <c r="SFM44" s="188"/>
      <c r="SFN44" s="188"/>
      <c r="SFO44" s="188"/>
      <c r="SFP44" s="188"/>
      <c r="SFQ44" s="188"/>
      <c r="SFR44" s="188"/>
      <c r="SFS44" s="188"/>
      <c r="SFT44" s="188"/>
      <c r="SFU44" s="188"/>
      <c r="SFV44" s="188"/>
      <c r="SFW44" s="188"/>
      <c r="SFX44" s="188"/>
      <c r="SFY44" s="188"/>
      <c r="SFZ44" s="188"/>
      <c r="SGA44" s="188"/>
      <c r="SGB44" s="188"/>
      <c r="SGC44" s="188"/>
      <c r="SGD44" s="188"/>
      <c r="SGE44" s="188"/>
      <c r="SGF44" s="188"/>
      <c r="SGG44" s="188"/>
      <c r="SGH44" s="188"/>
      <c r="SGI44" s="188"/>
      <c r="SGJ44" s="188"/>
      <c r="SGK44" s="188"/>
      <c r="SGL44" s="188"/>
      <c r="SGM44" s="188"/>
      <c r="SGN44" s="188"/>
      <c r="SGO44" s="188"/>
      <c r="SGP44" s="188"/>
      <c r="SGQ44" s="188"/>
      <c r="SGR44" s="188"/>
      <c r="SGS44" s="188"/>
      <c r="SGT44" s="188"/>
      <c r="SGU44" s="188"/>
      <c r="SGV44" s="188"/>
      <c r="SGW44" s="188"/>
      <c r="SGX44" s="188"/>
      <c r="SGY44" s="188"/>
      <c r="SGZ44" s="188"/>
      <c r="SHA44" s="188"/>
      <c r="SHB44" s="188"/>
      <c r="SHC44" s="188"/>
      <c r="SHD44" s="188"/>
      <c r="SHE44" s="188"/>
      <c r="SHF44" s="188"/>
      <c r="SHG44" s="188"/>
      <c r="SHH44" s="188"/>
      <c r="SHI44" s="188"/>
      <c r="SHJ44" s="188"/>
      <c r="SHK44" s="188"/>
      <c r="SHL44" s="188"/>
      <c r="SHM44" s="188"/>
      <c r="SHN44" s="188"/>
      <c r="SHO44" s="188"/>
      <c r="SHP44" s="188"/>
      <c r="SHQ44" s="188"/>
      <c r="SHR44" s="188"/>
      <c r="SHS44" s="188"/>
      <c r="SHT44" s="188"/>
      <c r="SHU44" s="188"/>
      <c r="SHV44" s="188"/>
      <c r="SHW44" s="188"/>
      <c r="SHX44" s="188"/>
      <c r="SHY44" s="188"/>
      <c r="SHZ44" s="188"/>
      <c r="SIA44" s="188"/>
      <c r="SIB44" s="188"/>
      <c r="SIC44" s="188"/>
      <c r="SID44" s="188"/>
      <c r="SIE44" s="188"/>
      <c r="SIF44" s="188"/>
      <c r="SIG44" s="188"/>
      <c r="SIH44" s="188"/>
      <c r="SII44" s="188"/>
      <c r="SIJ44" s="188"/>
      <c r="SIK44" s="188"/>
      <c r="SIL44" s="188"/>
      <c r="SIM44" s="188"/>
      <c r="SIN44" s="188"/>
      <c r="SIO44" s="188"/>
      <c r="SIP44" s="188"/>
      <c r="SIQ44" s="188"/>
      <c r="SIR44" s="188"/>
      <c r="SIS44" s="188"/>
      <c r="SIT44" s="188"/>
      <c r="SIU44" s="188"/>
      <c r="SIV44" s="188"/>
      <c r="SIW44" s="188"/>
      <c r="SIX44" s="188"/>
      <c r="SIY44" s="188"/>
      <c r="SIZ44" s="188"/>
      <c r="SJA44" s="188"/>
      <c r="SJB44" s="188"/>
      <c r="SJC44" s="188"/>
      <c r="SJD44" s="188"/>
      <c r="SJE44" s="188"/>
      <c r="SJF44" s="188"/>
      <c r="SJG44" s="188"/>
      <c r="SJH44" s="188"/>
      <c r="SJI44" s="188"/>
      <c r="SJJ44" s="188"/>
      <c r="SJK44" s="188"/>
      <c r="SJL44" s="188"/>
      <c r="SJM44" s="188"/>
      <c r="SJN44" s="188"/>
      <c r="SJO44" s="188"/>
      <c r="SJP44" s="188"/>
      <c r="SJQ44" s="188"/>
      <c r="SJR44" s="188"/>
      <c r="SJS44" s="188"/>
      <c r="SJT44" s="188"/>
      <c r="SJU44" s="188"/>
      <c r="SJV44" s="188"/>
      <c r="SJW44" s="188"/>
      <c r="SJX44" s="188"/>
      <c r="SJY44" s="188"/>
      <c r="SJZ44" s="188"/>
      <c r="SKA44" s="188"/>
      <c r="SKB44" s="188"/>
      <c r="SKC44" s="188"/>
      <c r="SKD44" s="188"/>
      <c r="SKE44" s="188"/>
      <c r="SKF44" s="188"/>
      <c r="SKG44" s="188"/>
      <c r="SKH44" s="188"/>
      <c r="SKI44" s="188"/>
      <c r="SKJ44" s="188"/>
      <c r="SKK44" s="188"/>
      <c r="SKL44" s="188"/>
      <c r="SKM44" s="188"/>
      <c r="SKN44" s="188"/>
      <c r="SKO44" s="188"/>
      <c r="SKP44" s="188"/>
      <c r="SKQ44" s="188"/>
      <c r="SKR44" s="188"/>
      <c r="SKS44" s="188"/>
      <c r="SKT44" s="188"/>
      <c r="SKU44" s="188"/>
      <c r="SKV44" s="188"/>
      <c r="SKW44" s="188"/>
      <c r="SKX44" s="188"/>
      <c r="SKY44" s="188"/>
      <c r="SKZ44" s="188"/>
      <c r="SLA44" s="188"/>
      <c r="SLB44" s="188"/>
      <c r="SLC44" s="188"/>
      <c r="SLD44" s="188"/>
      <c r="SLE44" s="188"/>
      <c r="SLF44" s="188"/>
      <c r="SLG44" s="188"/>
      <c r="SLH44" s="188"/>
      <c r="SLI44" s="188"/>
      <c r="SLJ44" s="188"/>
      <c r="SLK44" s="188"/>
      <c r="SLL44" s="188"/>
      <c r="SLM44" s="188"/>
      <c r="SLN44" s="188"/>
      <c r="SLO44" s="188"/>
      <c r="SLP44" s="188"/>
      <c r="SLQ44" s="188"/>
      <c r="SLR44" s="188"/>
      <c r="SLS44" s="188"/>
      <c r="SLT44" s="188"/>
      <c r="SLU44" s="188"/>
      <c r="SLV44" s="188"/>
      <c r="SLW44" s="188"/>
      <c r="SLX44" s="188"/>
      <c r="SLY44" s="188"/>
      <c r="SLZ44" s="188"/>
      <c r="SMA44" s="188"/>
      <c r="SMB44" s="188"/>
      <c r="SMC44" s="188"/>
      <c r="SMD44" s="188"/>
      <c r="SME44" s="188"/>
      <c r="SMF44" s="188"/>
      <c r="SMG44" s="188"/>
      <c r="SMH44" s="188"/>
      <c r="SMI44" s="188"/>
      <c r="SMJ44" s="188"/>
      <c r="SMK44" s="188"/>
      <c r="SML44" s="188"/>
      <c r="SMM44" s="188"/>
      <c r="SMN44" s="188"/>
      <c r="SMO44" s="188"/>
      <c r="SMP44" s="188"/>
      <c r="SMQ44" s="188"/>
      <c r="SMR44" s="188"/>
      <c r="SMS44" s="188"/>
      <c r="SMT44" s="188"/>
      <c r="SMU44" s="188"/>
      <c r="SMV44" s="188"/>
      <c r="SMW44" s="188"/>
      <c r="SMX44" s="188"/>
      <c r="SMY44" s="188"/>
      <c r="SMZ44" s="188"/>
      <c r="SNA44" s="188"/>
      <c r="SNB44" s="188"/>
      <c r="SNC44" s="188"/>
      <c r="SND44" s="188"/>
      <c r="SNE44" s="188"/>
      <c r="SNF44" s="188"/>
      <c r="SNG44" s="188"/>
      <c r="SNH44" s="188"/>
      <c r="SNI44" s="188"/>
      <c r="SNJ44" s="188"/>
      <c r="SNK44" s="188"/>
      <c r="SNL44" s="188"/>
      <c r="SNM44" s="188"/>
      <c r="SNN44" s="188"/>
      <c r="SNO44" s="188"/>
      <c r="SNP44" s="188"/>
      <c r="SNQ44" s="188"/>
      <c r="SNR44" s="188"/>
      <c r="SNS44" s="188"/>
      <c r="SNT44" s="188"/>
      <c r="SNU44" s="188"/>
      <c r="SNV44" s="188"/>
      <c r="SNW44" s="188"/>
      <c r="SNX44" s="188"/>
      <c r="SNY44" s="188"/>
      <c r="SNZ44" s="188"/>
      <c r="SOA44" s="188"/>
      <c r="SOB44" s="188"/>
      <c r="SOC44" s="188"/>
      <c r="SOD44" s="188"/>
      <c r="SOE44" s="188"/>
      <c r="SOF44" s="188"/>
      <c r="SOG44" s="188"/>
      <c r="SOH44" s="188"/>
      <c r="SOI44" s="188"/>
      <c r="SOJ44" s="188"/>
      <c r="SOK44" s="188"/>
      <c r="SOL44" s="188"/>
      <c r="SOM44" s="188"/>
      <c r="SON44" s="188"/>
      <c r="SOO44" s="188"/>
      <c r="SOP44" s="188"/>
      <c r="SOQ44" s="188"/>
      <c r="SOR44" s="188"/>
      <c r="SOS44" s="188"/>
      <c r="SOT44" s="188"/>
      <c r="SOU44" s="188"/>
      <c r="SOV44" s="188"/>
      <c r="SOW44" s="188"/>
      <c r="SOX44" s="188"/>
      <c r="SOY44" s="188"/>
      <c r="SOZ44" s="188"/>
      <c r="SPA44" s="188"/>
      <c r="SPB44" s="188"/>
      <c r="SPC44" s="188"/>
      <c r="SPD44" s="188"/>
      <c r="SPE44" s="188"/>
      <c r="SPF44" s="188"/>
      <c r="SPG44" s="188"/>
      <c r="SPH44" s="188"/>
      <c r="SPI44" s="188"/>
      <c r="SPJ44" s="188"/>
      <c r="SPK44" s="188"/>
      <c r="SPL44" s="188"/>
      <c r="SPM44" s="188"/>
      <c r="SPN44" s="188"/>
      <c r="SPO44" s="188"/>
      <c r="SPP44" s="188"/>
      <c r="SPQ44" s="188"/>
      <c r="SPR44" s="188"/>
      <c r="SPS44" s="188"/>
      <c r="SPT44" s="188"/>
      <c r="SPU44" s="188"/>
      <c r="SPV44" s="188"/>
      <c r="SPW44" s="188"/>
      <c r="SPX44" s="188"/>
      <c r="SPY44" s="188"/>
      <c r="SPZ44" s="188"/>
      <c r="SQA44" s="188"/>
      <c r="SQB44" s="188"/>
      <c r="SQC44" s="188"/>
      <c r="SQD44" s="188"/>
      <c r="SQE44" s="188"/>
      <c r="SQF44" s="188"/>
      <c r="SQG44" s="188"/>
      <c r="SQH44" s="188"/>
      <c r="SQI44" s="188"/>
      <c r="SQJ44" s="188"/>
      <c r="SQK44" s="188"/>
      <c r="SQL44" s="188"/>
      <c r="SQM44" s="188"/>
      <c r="SQN44" s="188"/>
      <c r="SQO44" s="188"/>
      <c r="SQP44" s="188"/>
      <c r="SQQ44" s="188"/>
      <c r="SQR44" s="188"/>
      <c r="SQS44" s="188"/>
      <c r="SQT44" s="188"/>
      <c r="SQU44" s="188"/>
      <c r="SQV44" s="188"/>
      <c r="SQW44" s="188"/>
      <c r="SQX44" s="188"/>
      <c r="SQY44" s="188"/>
      <c r="SQZ44" s="188"/>
      <c r="SRA44" s="188"/>
      <c r="SRB44" s="188"/>
      <c r="SRC44" s="188"/>
      <c r="SRD44" s="188"/>
      <c r="SRE44" s="188"/>
      <c r="SRF44" s="188"/>
      <c r="SRG44" s="188"/>
      <c r="SRH44" s="188"/>
      <c r="SRI44" s="188"/>
      <c r="SRJ44" s="188"/>
      <c r="SRK44" s="188"/>
      <c r="SRL44" s="188"/>
      <c r="SRM44" s="188"/>
      <c r="SRN44" s="188"/>
      <c r="SRO44" s="188"/>
      <c r="SRP44" s="188"/>
      <c r="SRQ44" s="188"/>
      <c r="SRR44" s="188"/>
      <c r="SRS44" s="188"/>
      <c r="SRT44" s="188"/>
      <c r="SRU44" s="188"/>
      <c r="SRV44" s="188"/>
      <c r="SRW44" s="188"/>
      <c r="SRX44" s="188"/>
      <c r="SRY44" s="188"/>
      <c r="SRZ44" s="188"/>
      <c r="SSA44" s="188"/>
      <c r="SSB44" s="188"/>
      <c r="SSC44" s="188"/>
      <c r="SSD44" s="188"/>
      <c r="SSE44" s="188"/>
      <c r="SSF44" s="188"/>
      <c r="SSG44" s="188"/>
      <c r="SSH44" s="188"/>
      <c r="SSI44" s="188"/>
      <c r="SSJ44" s="188"/>
      <c r="SSK44" s="188"/>
      <c r="SSL44" s="188"/>
      <c r="SSM44" s="188"/>
      <c r="SSN44" s="188"/>
      <c r="SSO44" s="188"/>
      <c r="SSP44" s="188"/>
      <c r="SSQ44" s="188"/>
      <c r="SSR44" s="188"/>
      <c r="SSS44" s="188"/>
      <c r="SST44" s="188"/>
      <c r="SSU44" s="188"/>
      <c r="SSV44" s="188"/>
      <c r="SSW44" s="188"/>
      <c r="SSX44" s="188"/>
      <c r="SSY44" s="188"/>
      <c r="SSZ44" s="188"/>
      <c r="STA44" s="188"/>
      <c r="STB44" s="188"/>
      <c r="STC44" s="188"/>
      <c r="STD44" s="188"/>
      <c r="STE44" s="188"/>
      <c r="STF44" s="188"/>
      <c r="STG44" s="188"/>
      <c r="STH44" s="188"/>
      <c r="STI44" s="188"/>
      <c r="STJ44" s="188"/>
      <c r="STK44" s="188"/>
      <c r="STL44" s="188"/>
      <c r="STM44" s="188"/>
      <c r="STN44" s="188"/>
      <c r="STO44" s="188"/>
      <c r="STP44" s="188"/>
      <c r="STQ44" s="188"/>
      <c r="STR44" s="188"/>
      <c r="STS44" s="188"/>
      <c r="STT44" s="188"/>
      <c r="STU44" s="188"/>
      <c r="STV44" s="188"/>
      <c r="STW44" s="188"/>
      <c r="STX44" s="188"/>
      <c r="STY44" s="188"/>
      <c r="STZ44" s="188"/>
      <c r="SUA44" s="188"/>
      <c r="SUB44" s="188"/>
      <c r="SUC44" s="188"/>
      <c r="SUD44" s="188"/>
      <c r="SUE44" s="188"/>
      <c r="SUF44" s="188"/>
      <c r="SUG44" s="188"/>
      <c r="SUH44" s="188"/>
      <c r="SUI44" s="188"/>
      <c r="SUJ44" s="188"/>
      <c r="SUK44" s="188"/>
      <c r="SUL44" s="188"/>
      <c r="SUM44" s="188"/>
      <c r="SUN44" s="188"/>
      <c r="SUO44" s="188"/>
      <c r="SUP44" s="188"/>
      <c r="SUQ44" s="188"/>
      <c r="SUR44" s="188"/>
      <c r="SUS44" s="188"/>
      <c r="SUT44" s="188"/>
      <c r="SUU44" s="188"/>
      <c r="SUV44" s="188"/>
      <c r="SUW44" s="188"/>
      <c r="SUX44" s="188"/>
      <c r="SUY44" s="188"/>
      <c r="SUZ44" s="188"/>
      <c r="SVA44" s="188"/>
      <c r="SVB44" s="188"/>
      <c r="SVC44" s="188"/>
      <c r="SVD44" s="188"/>
      <c r="SVE44" s="188"/>
      <c r="SVF44" s="188"/>
      <c r="SVG44" s="188"/>
      <c r="SVH44" s="188"/>
      <c r="SVI44" s="188"/>
      <c r="SVJ44" s="188"/>
      <c r="SVK44" s="188"/>
      <c r="SVL44" s="188"/>
      <c r="SVM44" s="188"/>
      <c r="SVN44" s="188"/>
      <c r="SVO44" s="188"/>
      <c r="SVP44" s="188"/>
      <c r="SVQ44" s="188"/>
      <c r="SVR44" s="188"/>
      <c r="SVS44" s="188"/>
      <c r="SVT44" s="188"/>
      <c r="SVU44" s="188"/>
      <c r="SVV44" s="188"/>
      <c r="SVW44" s="188"/>
      <c r="SVX44" s="188"/>
      <c r="SVY44" s="188"/>
      <c r="SVZ44" s="188"/>
      <c r="SWA44" s="188"/>
      <c r="SWB44" s="188"/>
      <c r="SWC44" s="188"/>
      <c r="SWD44" s="188"/>
      <c r="SWE44" s="188"/>
      <c r="SWF44" s="188"/>
      <c r="SWG44" s="188"/>
      <c r="SWH44" s="188"/>
      <c r="SWI44" s="188"/>
      <c r="SWJ44" s="188"/>
      <c r="SWK44" s="188"/>
      <c r="SWL44" s="188"/>
      <c r="SWM44" s="188"/>
      <c r="SWN44" s="188"/>
      <c r="SWO44" s="188"/>
      <c r="SWP44" s="188"/>
      <c r="SWQ44" s="188"/>
      <c r="SWR44" s="188"/>
      <c r="SWS44" s="188"/>
      <c r="SWT44" s="188"/>
      <c r="SWU44" s="188"/>
      <c r="SWV44" s="188"/>
      <c r="SWW44" s="188"/>
      <c r="SWX44" s="188"/>
      <c r="SWY44" s="188"/>
      <c r="SWZ44" s="188"/>
      <c r="SXA44" s="188"/>
      <c r="SXB44" s="188"/>
      <c r="SXC44" s="188"/>
      <c r="SXD44" s="188"/>
      <c r="SXE44" s="188"/>
      <c r="SXF44" s="188"/>
      <c r="SXG44" s="188"/>
      <c r="SXH44" s="188"/>
      <c r="SXI44" s="188"/>
      <c r="SXJ44" s="188"/>
      <c r="SXK44" s="188"/>
      <c r="SXL44" s="188"/>
      <c r="SXM44" s="188"/>
      <c r="SXN44" s="188"/>
      <c r="SXO44" s="188"/>
      <c r="SXP44" s="188"/>
      <c r="SXQ44" s="188"/>
      <c r="SXR44" s="188"/>
      <c r="SXS44" s="188"/>
      <c r="SXT44" s="188"/>
      <c r="SXU44" s="188"/>
      <c r="SXV44" s="188"/>
      <c r="SXW44" s="188"/>
      <c r="SXX44" s="188"/>
      <c r="SXY44" s="188"/>
      <c r="SXZ44" s="188"/>
      <c r="SYA44" s="188"/>
      <c r="SYB44" s="188"/>
      <c r="SYC44" s="188"/>
      <c r="SYD44" s="188"/>
      <c r="SYE44" s="188"/>
      <c r="SYF44" s="188"/>
      <c r="SYG44" s="188"/>
      <c r="SYH44" s="188"/>
      <c r="SYI44" s="188"/>
      <c r="SYJ44" s="188"/>
      <c r="SYK44" s="188"/>
      <c r="SYL44" s="188"/>
      <c r="SYM44" s="188"/>
      <c r="SYN44" s="188"/>
      <c r="SYO44" s="188"/>
      <c r="SYP44" s="188"/>
      <c r="SYQ44" s="188"/>
      <c r="SYR44" s="188"/>
      <c r="SYS44" s="188"/>
      <c r="SYT44" s="188"/>
      <c r="SYU44" s="188"/>
      <c r="SYV44" s="188"/>
      <c r="SYW44" s="188"/>
      <c r="SYX44" s="188"/>
      <c r="SYY44" s="188"/>
      <c r="SYZ44" s="188"/>
      <c r="SZA44" s="188"/>
      <c r="SZB44" s="188"/>
      <c r="SZC44" s="188"/>
      <c r="SZD44" s="188"/>
      <c r="SZE44" s="188"/>
      <c r="SZF44" s="188"/>
      <c r="SZG44" s="188"/>
      <c r="SZH44" s="188"/>
      <c r="SZI44" s="188"/>
      <c r="SZJ44" s="188"/>
      <c r="SZK44" s="188"/>
      <c r="SZL44" s="188"/>
      <c r="SZM44" s="188"/>
      <c r="SZN44" s="188"/>
      <c r="SZO44" s="188"/>
      <c r="SZP44" s="188"/>
      <c r="SZQ44" s="188"/>
      <c r="SZR44" s="188"/>
      <c r="SZS44" s="188"/>
      <c r="SZT44" s="188"/>
      <c r="SZU44" s="188"/>
      <c r="SZV44" s="188"/>
      <c r="SZW44" s="188"/>
      <c r="SZX44" s="188"/>
      <c r="SZY44" s="188"/>
      <c r="SZZ44" s="188"/>
      <c r="TAA44" s="188"/>
      <c r="TAB44" s="188"/>
      <c r="TAC44" s="188"/>
      <c r="TAD44" s="188"/>
      <c r="TAE44" s="188"/>
      <c r="TAF44" s="188"/>
      <c r="TAG44" s="188"/>
      <c r="TAH44" s="188"/>
      <c r="TAI44" s="188"/>
      <c r="TAJ44" s="188"/>
      <c r="TAK44" s="188"/>
      <c r="TAL44" s="188"/>
      <c r="TAM44" s="188"/>
      <c r="TAN44" s="188"/>
      <c r="TAO44" s="188"/>
      <c r="TAP44" s="188"/>
      <c r="TAQ44" s="188"/>
      <c r="TAR44" s="188"/>
      <c r="TAS44" s="188"/>
      <c r="TAT44" s="188"/>
      <c r="TAU44" s="188"/>
      <c r="TAV44" s="188"/>
      <c r="TAW44" s="188"/>
      <c r="TAX44" s="188"/>
      <c r="TAY44" s="188"/>
      <c r="TAZ44" s="188"/>
      <c r="TBA44" s="188"/>
      <c r="TBB44" s="188"/>
      <c r="TBC44" s="188"/>
      <c r="TBD44" s="188"/>
      <c r="TBE44" s="188"/>
      <c r="TBF44" s="188"/>
      <c r="TBG44" s="188"/>
      <c r="TBH44" s="188"/>
      <c r="TBI44" s="188"/>
      <c r="TBJ44" s="188"/>
      <c r="TBK44" s="188"/>
      <c r="TBL44" s="188"/>
      <c r="TBM44" s="188"/>
      <c r="TBN44" s="188"/>
      <c r="TBO44" s="188"/>
      <c r="TBP44" s="188"/>
      <c r="TBQ44" s="188"/>
      <c r="TBR44" s="188"/>
      <c r="TBS44" s="188"/>
      <c r="TBT44" s="188"/>
      <c r="TBU44" s="188"/>
      <c r="TBV44" s="188"/>
      <c r="TBW44" s="188"/>
      <c r="TBX44" s="188"/>
      <c r="TBY44" s="188"/>
      <c r="TBZ44" s="188"/>
      <c r="TCA44" s="188"/>
      <c r="TCB44" s="188"/>
      <c r="TCC44" s="188"/>
      <c r="TCD44" s="188"/>
      <c r="TCE44" s="188"/>
      <c r="TCF44" s="188"/>
      <c r="TCG44" s="188"/>
      <c r="TCH44" s="188"/>
      <c r="TCI44" s="188"/>
      <c r="TCJ44" s="188"/>
      <c r="TCK44" s="188"/>
      <c r="TCL44" s="188"/>
      <c r="TCM44" s="188"/>
      <c r="TCN44" s="188"/>
      <c r="TCO44" s="188"/>
      <c r="TCP44" s="188"/>
      <c r="TCQ44" s="188"/>
      <c r="TCR44" s="188"/>
      <c r="TCS44" s="188"/>
      <c r="TCT44" s="188"/>
      <c r="TCU44" s="188"/>
      <c r="TCV44" s="188"/>
      <c r="TCW44" s="188"/>
      <c r="TCX44" s="188"/>
      <c r="TCY44" s="188"/>
      <c r="TCZ44" s="188"/>
      <c r="TDA44" s="188"/>
      <c r="TDB44" s="188"/>
      <c r="TDC44" s="188"/>
      <c r="TDD44" s="188"/>
      <c r="TDE44" s="188"/>
      <c r="TDF44" s="188"/>
      <c r="TDG44" s="188"/>
      <c r="TDH44" s="188"/>
      <c r="TDI44" s="188"/>
      <c r="TDJ44" s="188"/>
      <c r="TDK44" s="188"/>
      <c r="TDL44" s="188"/>
      <c r="TDM44" s="188"/>
      <c r="TDN44" s="188"/>
      <c r="TDO44" s="188"/>
      <c r="TDP44" s="188"/>
      <c r="TDQ44" s="188"/>
      <c r="TDR44" s="188"/>
      <c r="TDS44" s="188"/>
      <c r="TDT44" s="188"/>
      <c r="TDU44" s="188"/>
      <c r="TDV44" s="188"/>
      <c r="TDW44" s="188"/>
      <c r="TDX44" s="188"/>
      <c r="TDY44" s="188"/>
      <c r="TDZ44" s="188"/>
      <c r="TEA44" s="188"/>
      <c r="TEB44" s="188"/>
      <c r="TEC44" s="188"/>
      <c r="TED44" s="188"/>
      <c r="TEE44" s="188"/>
      <c r="TEF44" s="188"/>
      <c r="TEG44" s="188"/>
      <c r="TEH44" s="188"/>
      <c r="TEI44" s="188"/>
      <c r="TEJ44" s="188"/>
      <c r="TEK44" s="188"/>
      <c r="TEL44" s="188"/>
      <c r="TEM44" s="188"/>
      <c r="TEN44" s="188"/>
      <c r="TEO44" s="188"/>
      <c r="TEP44" s="188"/>
      <c r="TEQ44" s="188"/>
      <c r="TER44" s="188"/>
      <c r="TES44" s="188"/>
      <c r="TET44" s="188"/>
      <c r="TEU44" s="188"/>
      <c r="TEV44" s="188"/>
      <c r="TEW44" s="188"/>
      <c r="TEX44" s="188"/>
      <c r="TEY44" s="188"/>
      <c r="TEZ44" s="188"/>
      <c r="TFA44" s="188"/>
      <c r="TFB44" s="188"/>
      <c r="TFC44" s="188"/>
      <c r="TFD44" s="188"/>
      <c r="TFE44" s="188"/>
      <c r="TFF44" s="188"/>
      <c r="TFG44" s="188"/>
      <c r="TFH44" s="188"/>
      <c r="TFI44" s="188"/>
      <c r="TFJ44" s="188"/>
      <c r="TFK44" s="188"/>
      <c r="TFL44" s="188"/>
      <c r="TFM44" s="188"/>
      <c r="TFN44" s="188"/>
      <c r="TFO44" s="188"/>
      <c r="TFP44" s="188"/>
      <c r="TFQ44" s="188"/>
      <c r="TFR44" s="188"/>
      <c r="TFS44" s="188"/>
      <c r="TFT44" s="188"/>
      <c r="TFU44" s="188"/>
      <c r="TFV44" s="188"/>
      <c r="TFW44" s="188"/>
      <c r="TFX44" s="188"/>
      <c r="TFY44" s="188"/>
      <c r="TFZ44" s="188"/>
      <c r="TGA44" s="188"/>
      <c r="TGB44" s="188"/>
      <c r="TGC44" s="188"/>
      <c r="TGD44" s="188"/>
      <c r="TGE44" s="188"/>
      <c r="TGF44" s="188"/>
      <c r="TGG44" s="188"/>
      <c r="TGH44" s="188"/>
      <c r="TGI44" s="188"/>
      <c r="TGJ44" s="188"/>
      <c r="TGK44" s="188"/>
      <c r="TGL44" s="188"/>
      <c r="TGM44" s="188"/>
      <c r="TGN44" s="188"/>
      <c r="TGO44" s="188"/>
      <c r="TGP44" s="188"/>
      <c r="TGQ44" s="188"/>
      <c r="TGR44" s="188"/>
      <c r="TGS44" s="188"/>
      <c r="TGT44" s="188"/>
      <c r="TGU44" s="188"/>
      <c r="TGV44" s="188"/>
      <c r="TGW44" s="188"/>
      <c r="TGX44" s="188"/>
      <c r="TGY44" s="188"/>
      <c r="TGZ44" s="188"/>
      <c r="THA44" s="188"/>
      <c r="THB44" s="188"/>
      <c r="THC44" s="188"/>
      <c r="THD44" s="188"/>
      <c r="THE44" s="188"/>
      <c r="THF44" s="188"/>
      <c r="THG44" s="188"/>
      <c r="THH44" s="188"/>
      <c r="THI44" s="188"/>
      <c r="THJ44" s="188"/>
      <c r="THK44" s="188"/>
      <c r="THL44" s="188"/>
      <c r="THM44" s="188"/>
      <c r="THN44" s="188"/>
      <c r="THO44" s="188"/>
      <c r="THP44" s="188"/>
      <c r="THQ44" s="188"/>
      <c r="THR44" s="188"/>
      <c r="THS44" s="188"/>
      <c r="THT44" s="188"/>
      <c r="THU44" s="188"/>
      <c r="THV44" s="188"/>
      <c r="THW44" s="188"/>
      <c r="THX44" s="188"/>
      <c r="THY44" s="188"/>
      <c r="THZ44" s="188"/>
      <c r="TIA44" s="188"/>
      <c r="TIB44" s="188"/>
      <c r="TIC44" s="188"/>
      <c r="TID44" s="188"/>
      <c r="TIE44" s="188"/>
      <c r="TIF44" s="188"/>
      <c r="TIG44" s="188"/>
      <c r="TIH44" s="188"/>
      <c r="TII44" s="188"/>
      <c r="TIJ44" s="188"/>
      <c r="TIK44" s="188"/>
      <c r="TIL44" s="188"/>
      <c r="TIM44" s="188"/>
      <c r="TIN44" s="188"/>
      <c r="TIO44" s="188"/>
      <c r="TIP44" s="188"/>
      <c r="TIQ44" s="188"/>
      <c r="TIR44" s="188"/>
      <c r="TIS44" s="188"/>
      <c r="TIT44" s="188"/>
      <c r="TIU44" s="188"/>
      <c r="TIV44" s="188"/>
      <c r="TIW44" s="188"/>
      <c r="TIX44" s="188"/>
      <c r="TIY44" s="188"/>
      <c r="TIZ44" s="188"/>
      <c r="TJA44" s="188"/>
      <c r="TJB44" s="188"/>
      <c r="TJC44" s="188"/>
      <c r="TJD44" s="188"/>
      <c r="TJE44" s="188"/>
      <c r="TJF44" s="188"/>
      <c r="TJG44" s="188"/>
      <c r="TJH44" s="188"/>
      <c r="TJI44" s="188"/>
      <c r="TJJ44" s="188"/>
      <c r="TJK44" s="188"/>
      <c r="TJL44" s="188"/>
      <c r="TJM44" s="188"/>
      <c r="TJN44" s="188"/>
      <c r="TJO44" s="188"/>
      <c r="TJP44" s="188"/>
      <c r="TJQ44" s="188"/>
      <c r="TJR44" s="188"/>
      <c r="TJS44" s="188"/>
      <c r="TJT44" s="188"/>
      <c r="TJU44" s="188"/>
      <c r="TJV44" s="188"/>
      <c r="TJW44" s="188"/>
      <c r="TJX44" s="188"/>
      <c r="TJY44" s="188"/>
      <c r="TJZ44" s="188"/>
      <c r="TKA44" s="188"/>
      <c r="TKB44" s="188"/>
      <c r="TKC44" s="188"/>
      <c r="TKD44" s="188"/>
      <c r="TKE44" s="188"/>
      <c r="TKF44" s="188"/>
      <c r="TKG44" s="188"/>
      <c r="TKH44" s="188"/>
      <c r="TKI44" s="188"/>
      <c r="TKJ44" s="188"/>
      <c r="TKK44" s="188"/>
      <c r="TKL44" s="188"/>
      <c r="TKM44" s="188"/>
      <c r="TKN44" s="188"/>
      <c r="TKO44" s="188"/>
      <c r="TKP44" s="188"/>
      <c r="TKQ44" s="188"/>
      <c r="TKR44" s="188"/>
      <c r="TKS44" s="188"/>
      <c r="TKT44" s="188"/>
      <c r="TKU44" s="188"/>
      <c r="TKV44" s="188"/>
      <c r="TKW44" s="188"/>
      <c r="TKX44" s="188"/>
      <c r="TKY44" s="188"/>
      <c r="TKZ44" s="188"/>
      <c r="TLA44" s="188"/>
      <c r="TLB44" s="188"/>
      <c r="TLC44" s="188"/>
      <c r="TLD44" s="188"/>
      <c r="TLE44" s="188"/>
      <c r="TLF44" s="188"/>
      <c r="TLG44" s="188"/>
      <c r="TLH44" s="188"/>
      <c r="TLI44" s="188"/>
      <c r="TLJ44" s="188"/>
      <c r="TLK44" s="188"/>
      <c r="TLL44" s="188"/>
      <c r="TLM44" s="188"/>
      <c r="TLN44" s="188"/>
      <c r="TLO44" s="188"/>
      <c r="TLP44" s="188"/>
      <c r="TLQ44" s="188"/>
      <c r="TLR44" s="188"/>
      <c r="TLS44" s="188"/>
      <c r="TLT44" s="188"/>
      <c r="TLU44" s="188"/>
      <c r="TLV44" s="188"/>
      <c r="TLW44" s="188"/>
      <c r="TLX44" s="188"/>
      <c r="TLY44" s="188"/>
      <c r="TLZ44" s="188"/>
      <c r="TMA44" s="188"/>
      <c r="TMB44" s="188"/>
      <c r="TMC44" s="188"/>
      <c r="TMD44" s="188"/>
      <c r="TME44" s="188"/>
      <c r="TMF44" s="188"/>
      <c r="TMG44" s="188"/>
      <c r="TMH44" s="188"/>
      <c r="TMI44" s="188"/>
      <c r="TMJ44" s="188"/>
      <c r="TMK44" s="188"/>
      <c r="TML44" s="188"/>
      <c r="TMM44" s="188"/>
      <c r="TMN44" s="188"/>
      <c r="TMO44" s="188"/>
      <c r="TMP44" s="188"/>
      <c r="TMQ44" s="188"/>
      <c r="TMR44" s="188"/>
      <c r="TMS44" s="188"/>
      <c r="TMT44" s="188"/>
      <c r="TMU44" s="188"/>
      <c r="TMV44" s="188"/>
      <c r="TMW44" s="188"/>
      <c r="TMX44" s="188"/>
      <c r="TMY44" s="188"/>
      <c r="TMZ44" s="188"/>
      <c r="TNA44" s="188"/>
      <c r="TNB44" s="188"/>
      <c r="TNC44" s="188"/>
      <c r="TND44" s="188"/>
      <c r="TNE44" s="188"/>
      <c r="TNF44" s="188"/>
      <c r="TNG44" s="188"/>
      <c r="TNH44" s="188"/>
      <c r="TNI44" s="188"/>
      <c r="TNJ44" s="188"/>
      <c r="TNK44" s="188"/>
      <c r="TNL44" s="188"/>
      <c r="TNM44" s="188"/>
      <c r="TNN44" s="188"/>
      <c r="TNO44" s="188"/>
      <c r="TNP44" s="188"/>
      <c r="TNQ44" s="188"/>
      <c r="TNR44" s="188"/>
      <c r="TNS44" s="188"/>
      <c r="TNT44" s="188"/>
      <c r="TNU44" s="188"/>
      <c r="TNV44" s="188"/>
      <c r="TNW44" s="188"/>
      <c r="TNX44" s="188"/>
      <c r="TNY44" s="188"/>
      <c r="TNZ44" s="188"/>
      <c r="TOA44" s="188"/>
      <c r="TOB44" s="188"/>
      <c r="TOC44" s="188"/>
      <c r="TOD44" s="188"/>
      <c r="TOE44" s="188"/>
      <c r="TOF44" s="188"/>
      <c r="TOG44" s="188"/>
      <c r="TOH44" s="188"/>
      <c r="TOI44" s="188"/>
      <c r="TOJ44" s="188"/>
      <c r="TOK44" s="188"/>
      <c r="TOL44" s="188"/>
      <c r="TOM44" s="188"/>
      <c r="TON44" s="188"/>
      <c r="TOO44" s="188"/>
      <c r="TOP44" s="188"/>
      <c r="TOQ44" s="188"/>
      <c r="TOR44" s="188"/>
      <c r="TOS44" s="188"/>
      <c r="TOT44" s="188"/>
      <c r="TOU44" s="188"/>
      <c r="TOV44" s="188"/>
      <c r="TOW44" s="188"/>
      <c r="TOX44" s="188"/>
      <c r="TOY44" s="188"/>
      <c r="TOZ44" s="188"/>
      <c r="TPA44" s="188"/>
      <c r="TPB44" s="188"/>
      <c r="TPC44" s="188"/>
      <c r="TPD44" s="188"/>
      <c r="TPE44" s="188"/>
      <c r="TPF44" s="188"/>
      <c r="TPG44" s="188"/>
      <c r="TPH44" s="188"/>
      <c r="TPI44" s="188"/>
      <c r="TPJ44" s="188"/>
      <c r="TPK44" s="188"/>
      <c r="TPL44" s="188"/>
      <c r="TPM44" s="188"/>
      <c r="TPN44" s="188"/>
      <c r="TPO44" s="188"/>
      <c r="TPP44" s="188"/>
      <c r="TPQ44" s="188"/>
      <c r="TPR44" s="188"/>
      <c r="TPS44" s="188"/>
      <c r="TPT44" s="188"/>
      <c r="TPU44" s="188"/>
      <c r="TPV44" s="188"/>
      <c r="TPW44" s="188"/>
      <c r="TPX44" s="188"/>
      <c r="TPY44" s="188"/>
      <c r="TPZ44" s="188"/>
      <c r="TQA44" s="188"/>
      <c r="TQB44" s="188"/>
      <c r="TQC44" s="188"/>
      <c r="TQD44" s="188"/>
      <c r="TQE44" s="188"/>
      <c r="TQF44" s="188"/>
      <c r="TQG44" s="188"/>
      <c r="TQH44" s="188"/>
      <c r="TQI44" s="188"/>
      <c r="TQJ44" s="188"/>
      <c r="TQK44" s="188"/>
      <c r="TQL44" s="188"/>
      <c r="TQM44" s="188"/>
      <c r="TQN44" s="188"/>
      <c r="TQO44" s="188"/>
      <c r="TQP44" s="188"/>
      <c r="TQQ44" s="188"/>
      <c r="TQR44" s="188"/>
      <c r="TQS44" s="188"/>
      <c r="TQT44" s="188"/>
      <c r="TQU44" s="188"/>
      <c r="TQV44" s="188"/>
      <c r="TQW44" s="188"/>
      <c r="TQX44" s="188"/>
      <c r="TQY44" s="188"/>
      <c r="TQZ44" s="188"/>
      <c r="TRA44" s="188"/>
      <c r="TRB44" s="188"/>
      <c r="TRC44" s="188"/>
      <c r="TRD44" s="188"/>
      <c r="TRE44" s="188"/>
      <c r="TRF44" s="188"/>
      <c r="TRG44" s="188"/>
      <c r="TRH44" s="188"/>
      <c r="TRI44" s="188"/>
      <c r="TRJ44" s="188"/>
      <c r="TRK44" s="188"/>
      <c r="TRL44" s="188"/>
      <c r="TRM44" s="188"/>
      <c r="TRN44" s="188"/>
      <c r="TRO44" s="188"/>
      <c r="TRP44" s="188"/>
      <c r="TRQ44" s="188"/>
      <c r="TRR44" s="188"/>
      <c r="TRS44" s="188"/>
      <c r="TRT44" s="188"/>
      <c r="TRU44" s="188"/>
      <c r="TRV44" s="188"/>
      <c r="TRW44" s="188"/>
      <c r="TRX44" s="188"/>
      <c r="TRY44" s="188"/>
      <c r="TRZ44" s="188"/>
      <c r="TSA44" s="188"/>
      <c r="TSB44" s="188"/>
      <c r="TSC44" s="188"/>
      <c r="TSD44" s="188"/>
      <c r="TSE44" s="188"/>
      <c r="TSF44" s="188"/>
      <c r="TSG44" s="188"/>
      <c r="TSH44" s="188"/>
      <c r="TSI44" s="188"/>
      <c r="TSJ44" s="188"/>
      <c r="TSK44" s="188"/>
      <c r="TSL44" s="188"/>
      <c r="TSM44" s="188"/>
      <c r="TSN44" s="188"/>
      <c r="TSO44" s="188"/>
      <c r="TSP44" s="188"/>
      <c r="TSQ44" s="188"/>
      <c r="TSR44" s="188"/>
      <c r="TSS44" s="188"/>
      <c r="TST44" s="188"/>
      <c r="TSU44" s="188"/>
      <c r="TSV44" s="188"/>
      <c r="TSW44" s="188"/>
      <c r="TSX44" s="188"/>
      <c r="TSY44" s="188"/>
      <c r="TSZ44" s="188"/>
      <c r="TTA44" s="188"/>
      <c r="TTB44" s="188"/>
      <c r="TTC44" s="188"/>
      <c r="TTD44" s="188"/>
      <c r="TTE44" s="188"/>
      <c r="TTF44" s="188"/>
      <c r="TTG44" s="188"/>
      <c r="TTH44" s="188"/>
      <c r="TTI44" s="188"/>
      <c r="TTJ44" s="188"/>
      <c r="TTK44" s="188"/>
      <c r="TTL44" s="188"/>
      <c r="TTM44" s="188"/>
      <c r="TTN44" s="188"/>
      <c r="TTO44" s="188"/>
      <c r="TTP44" s="188"/>
      <c r="TTQ44" s="188"/>
      <c r="TTR44" s="188"/>
      <c r="TTS44" s="188"/>
      <c r="TTT44" s="188"/>
      <c r="TTU44" s="188"/>
      <c r="TTV44" s="188"/>
      <c r="TTW44" s="188"/>
      <c r="TTX44" s="188"/>
      <c r="TTY44" s="188"/>
      <c r="TTZ44" s="188"/>
      <c r="TUA44" s="188"/>
      <c r="TUB44" s="188"/>
      <c r="TUC44" s="188"/>
      <c r="TUD44" s="188"/>
      <c r="TUE44" s="188"/>
      <c r="TUF44" s="188"/>
      <c r="TUG44" s="188"/>
      <c r="TUH44" s="188"/>
      <c r="TUI44" s="188"/>
      <c r="TUJ44" s="188"/>
      <c r="TUK44" s="188"/>
      <c r="TUL44" s="188"/>
      <c r="TUM44" s="188"/>
      <c r="TUN44" s="188"/>
      <c r="TUO44" s="188"/>
      <c r="TUP44" s="188"/>
      <c r="TUQ44" s="188"/>
      <c r="TUR44" s="188"/>
      <c r="TUS44" s="188"/>
      <c r="TUT44" s="188"/>
      <c r="TUU44" s="188"/>
      <c r="TUV44" s="188"/>
      <c r="TUW44" s="188"/>
      <c r="TUX44" s="188"/>
      <c r="TUY44" s="188"/>
      <c r="TUZ44" s="188"/>
      <c r="TVA44" s="188"/>
      <c r="TVB44" s="188"/>
      <c r="TVC44" s="188"/>
      <c r="TVD44" s="188"/>
      <c r="TVE44" s="188"/>
      <c r="TVF44" s="188"/>
      <c r="TVG44" s="188"/>
      <c r="TVH44" s="188"/>
      <c r="TVI44" s="188"/>
      <c r="TVJ44" s="188"/>
      <c r="TVK44" s="188"/>
      <c r="TVL44" s="188"/>
      <c r="TVM44" s="188"/>
      <c r="TVN44" s="188"/>
      <c r="TVO44" s="188"/>
      <c r="TVP44" s="188"/>
      <c r="TVQ44" s="188"/>
      <c r="TVR44" s="188"/>
      <c r="TVS44" s="188"/>
      <c r="TVT44" s="188"/>
      <c r="TVU44" s="188"/>
      <c r="TVV44" s="188"/>
      <c r="TVW44" s="188"/>
      <c r="TVX44" s="188"/>
      <c r="TVY44" s="188"/>
      <c r="TVZ44" s="188"/>
      <c r="TWA44" s="188"/>
      <c r="TWB44" s="188"/>
      <c r="TWC44" s="188"/>
      <c r="TWD44" s="188"/>
      <c r="TWE44" s="188"/>
      <c r="TWF44" s="188"/>
      <c r="TWG44" s="188"/>
      <c r="TWH44" s="188"/>
      <c r="TWI44" s="188"/>
      <c r="TWJ44" s="188"/>
      <c r="TWK44" s="188"/>
      <c r="TWL44" s="188"/>
      <c r="TWM44" s="188"/>
      <c r="TWN44" s="188"/>
      <c r="TWO44" s="188"/>
      <c r="TWP44" s="188"/>
      <c r="TWQ44" s="188"/>
      <c r="TWR44" s="188"/>
      <c r="TWS44" s="188"/>
      <c r="TWT44" s="188"/>
      <c r="TWU44" s="188"/>
      <c r="TWV44" s="188"/>
      <c r="TWW44" s="188"/>
      <c r="TWX44" s="188"/>
      <c r="TWY44" s="188"/>
      <c r="TWZ44" s="188"/>
      <c r="TXA44" s="188"/>
      <c r="TXB44" s="188"/>
      <c r="TXC44" s="188"/>
      <c r="TXD44" s="188"/>
      <c r="TXE44" s="188"/>
      <c r="TXF44" s="188"/>
      <c r="TXG44" s="188"/>
      <c r="TXH44" s="188"/>
      <c r="TXI44" s="188"/>
      <c r="TXJ44" s="188"/>
      <c r="TXK44" s="188"/>
      <c r="TXL44" s="188"/>
      <c r="TXM44" s="188"/>
      <c r="TXN44" s="188"/>
      <c r="TXO44" s="188"/>
      <c r="TXP44" s="188"/>
      <c r="TXQ44" s="188"/>
      <c r="TXR44" s="188"/>
      <c r="TXS44" s="188"/>
      <c r="TXT44" s="188"/>
      <c r="TXU44" s="188"/>
      <c r="TXV44" s="188"/>
      <c r="TXW44" s="188"/>
      <c r="TXX44" s="188"/>
      <c r="TXY44" s="188"/>
      <c r="TXZ44" s="188"/>
      <c r="TYA44" s="188"/>
      <c r="TYB44" s="188"/>
      <c r="TYC44" s="188"/>
      <c r="TYD44" s="188"/>
      <c r="TYE44" s="188"/>
      <c r="TYF44" s="188"/>
      <c r="TYG44" s="188"/>
      <c r="TYH44" s="188"/>
      <c r="TYI44" s="188"/>
      <c r="TYJ44" s="188"/>
      <c r="TYK44" s="188"/>
      <c r="TYL44" s="188"/>
      <c r="TYM44" s="188"/>
      <c r="TYN44" s="188"/>
      <c r="TYO44" s="188"/>
      <c r="TYP44" s="188"/>
      <c r="TYQ44" s="188"/>
      <c r="TYR44" s="188"/>
      <c r="TYS44" s="188"/>
      <c r="TYT44" s="188"/>
      <c r="TYU44" s="188"/>
      <c r="TYV44" s="188"/>
      <c r="TYW44" s="188"/>
      <c r="TYX44" s="188"/>
      <c r="TYY44" s="188"/>
      <c r="TYZ44" s="188"/>
      <c r="TZA44" s="188"/>
      <c r="TZB44" s="188"/>
      <c r="TZC44" s="188"/>
      <c r="TZD44" s="188"/>
      <c r="TZE44" s="188"/>
      <c r="TZF44" s="188"/>
      <c r="TZG44" s="188"/>
      <c r="TZH44" s="188"/>
      <c r="TZI44" s="188"/>
      <c r="TZJ44" s="188"/>
      <c r="TZK44" s="188"/>
      <c r="TZL44" s="188"/>
      <c r="TZM44" s="188"/>
      <c r="TZN44" s="188"/>
      <c r="TZO44" s="188"/>
      <c r="TZP44" s="188"/>
      <c r="TZQ44" s="188"/>
      <c r="TZR44" s="188"/>
      <c r="TZS44" s="188"/>
      <c r="TZT44" s="188"/>
      <c r="TZU44" s="188"/>
      <c r="TZV44" s="188"/>
      <c r="TZW44" s="188"/>
      <c r="TZX44" s="188"/>
      <c r="TZY44" s="188"/>
      <c r="TZZ44" s="188"/>
      <c r="UAA44" s="188"/>
      <c r="UAB44" s="188"/>
      <c r="UAC44" s="188"/>
      <c r="UAD44" s="188"/>
      <c r="UAE44" s="188"/>
      <c r="UAF44" s="188"/>
      <c r="UAG44" s="188"/>
      <c r="UAH44" s="188"/>
      <c r="UAI44" s="188"/>
      <c r="UAJ44" s="188"/>
      <c r="UAK44" s="188"/>
      <c r="UAL44" s="188"/>
      <c r="UAM44" s="188"/>
      <c r="UAN44" s="188"/>
      <c r="UAO44" s="188"/>
      <c r="UAP44" s="188"/>
      <c r="UAQ44" s="188"/>
      <c r="UAR44" s="188"/>
      <c r="UAS44" s="188"/>
      <c r="UAT44" s="188"/>
      <c r="UAU44" s="188"/>
      <c r="UAV44" s="188"/>
      <c r="UAW44" s="188"/>
      <c r="UAX44" s="188"/>
      <c r="UAY44" s="188"/>
      <c r="UAZ44" s="188"/>
      <c r="UBA44" s="188"/>
      <c r="UBB44" s="188"/>
      <c r="UBC44" s="188"/>
      <c r="UBD44" s="188"/>
      <c r="UBE44" s="188"/>
      <c r="UBF44" s="188"/>
      <c r="UBG44" s="188"/>
      <c r="UBH44" s="188"/>
      <c r="UBI44" s="188"/>
      <c r="UBJ44" s="188"/>
      <c r="UBK44" s="188"/>
      <c r="UBL44" s="188"/>
      <c r="UBM44" s="188"/>
      <c r="UBN44" s="188"/>
      <c r="UBO44" s="188"/>
      <c r="UBP44" s="188"/>
      <c r="UBQ44" s="188"/>
      <c r="UBR44" s="188"/>
      <c r="UBS44" s="188"/>
      <c r="UBT44" s="188"/>
      <c r="UBU44" s="188"/>
      <c r="UBV44" s="188"/>
      <c r="UBW44" s="188"/>
      <c r="UBX44" s="188"/>
      <c r="UBY44" s="188"/>
      <c r="UBZ44" s="188"/>
      <c r="UCA44" s="188"/>
      <c r="UCB44" s="188"/>
      <c r="UCC44" s="188"/>
      <c r="UCD44" s="188"/>
      <c r="UCE44" s="188"/>
      <c r="UCF44" s="188"/>
      <c r="UCG44" s="188"/>
      <c r="UCH44" s="188"/>
      <c r="UCI44" s="188"/>
      <c r="UCJ44" s="188"/>
      <c r="UCK44" s="188"/>
      <c r="UCL44" s="188"/>
      <c r="UCM44" s="188"/>
      <c r="UCN44" s="188"/>
      <c r="UCO44" s="188"/>
      <c r="UCP44" s="188"/>
      <c r="UCQ44" s="188"/>
      <c r="UCR44" s="188"/>
      <c r="UCS44" s="188"/>
      <c r="UCT44" s="188"/>
      <c r="UCU44" s="188"/>
      <c r="UCV44" s="188"/>
      <c r="UCW44" s="188"/>
      <c r="UCX44" s="188"/>
      <c r="UCY44" s="188"/>
      <c r="UCZ44" s="188"/>
      <c r="UDA44" s="188"/>
      <c r="UDB44" s="188"/>
      <c r="UDC44" s="188"/>
      <c r="UDD44" s="188"/>
      <c r="UDE44" s="188"/>
      <c r="UDF44" s="188"/>
      <c r="UDG44" s="188"/>
      <c r="UDH44" s="188"/>
      <c r="UDI44" s="188"/>
      <c r="UDJ44" s="188"/>
      <c r="UDK44" s="188"/>
      <c r="UDL44" s="188"/>
      <c r="UDM44" s="188"/>
      <c r="UDN44" s="188"/>
      <c r="UDO44" s="188"/>
      <c r="UDP44" s="188"/>
      <c r="UDQ44" s="188"/>
      <c r="UDR44" s="188"/>
      <c r="UDS44" s="188"/>
      <c r="UDT44" s="188"/>
      <c r="UDU44" s="188"/>
      <c r="UDV44" s="188"/>
      <c r="UDW44" s="188"/>
      <c r="UDX44" s="188"/>
      <c r="UDY44" s="188"/>
      <c r="UDZ44" s="188"/>
      <c r="UEA44" s="188"/>
      <c r="UEB44" s="188"/>
      <c r="UEC44" s="188"/>
      <c r="UED44" s="188"/>
      <c r="UEE44" s="188"/>
      <c r="UEF44" s="188"/>
      <c r="UEG44" s="188"/>
      <c r="UEH44" s="188"/>
      <c r="UEI44" s="188"/>
      <c r="UEJ44" s="188"/>
      <c r="UEK44" s="188"/>
      <c r="UEL44" s="188"/>
      <c r="UEM44" s="188"/>
      <c r="UEN44" s="188"/>
      <c r="UEO44" s="188"/>
      <c r="UEP44" s="188"/>
      <c r="UEQ44" s="188"/>
      <c r="UER44" s="188"/>
      <c r="UES44" s="188"/>
      <c r="UET44" s="188"/>
      <c r="UEU44" s="188"/>
      <c r="UEV44" s="188"/>
      <c r="UEW44" s="188"/>
      <c r="UEX44" s="188"/>
      <c r="UEY44" s="188"/>
      <c r="UEZ44" s="188"/>
      <c r="UFA44" s="188"/>
      <c r="UFB44" s="188"/>
      <c r="UFC44" s="188"/>
      <c r="UFD44" s="188"/>
      <c r="UFE44" s="188"/>
      <c r="UFF44" s="188"/>
      <c r="UFG44" s="188"/>
      <c r="UFH44" s="188"/>
      <c r="UFI44" s="188"/>
      <c r="UFJ44" s="188"/>
      <c r="UFK44" s="188"/>
      <c r="UFL44" s="188"/>
      <c r="UFM44" s="188"/>
      <c r="UFN44" s="188"/>
      <c r="UFO44" s="188"/>
      <c r="UFP44" s="188"/>
      <c r="UFQ44" s="188"/>
      <c r="UFR44" s="188"/>
      <c r="UFS44" s="188"/>
      <c r="UFT44" s="188"/>
      <c r="UFU44" s="188"/>
      <c r="UFV44" s="188"/>
      <c r="UFW44" s="188"/>
      <c r="UFX44" s="188"/>
      <c r="UFY44" s="188"/>
      <c r="UFZ44" s="188"/>
      <c r="UGA44" s="188"/>
      <c r="UGB44" s="188"/>
      <c r="UGC44" s="188"/>
      <c r="UGD44" s="188"/>
      <c r="UGE44" s="188"/>
      <c r="UGF44" s="188"/>
      <c r="UGG44" s="188"/>
      <c r="UGH44" s="188"/>
      <c r="UGI44" s="188"/>
      <c r="UGJ44" s="188"/>
      <c r="UGK44" s="188"/>
      <c r="UGL44" s="188"/>
      <c r="UGM44" s="188"/>
      <c r="UGN44" s="188"/>
      <c r="UGO44" s="188"/>
      <c r="UGP44" s="188"/>
      <c r="UGQ44" s="188"/>
      <c r="UGR44" s="188"/>
      <c r="UGS44" s="188"/>
      <c r="UGT44" s="188"/>
      <c r="UGU44" s="188"/>
      <c r="UGV44" s="188"/>
      <c r="UGW44" s="188"/>
      <c r="UGX44" s="188"/>
      <c r="UGY44" s="188"/>
      <c r="UGZ44" s="188"/>
      <c r="UHA44" s="188"/>
      <c r="UHB44" s="188"/>
      <c r="UHC44" s="188"/>
      <c r="UHD44" s="188"/>
      <c r="UHE44" s="188"/>
      <c r="UHF44" s="188"/>
      <c r="UHG44" s="188"/>
      <c r="UHH44" s="188"/>
      <c r="UHI44" s="188"/>
      <c r="UHJ44" s="188"/>
      <c r="UHK44" s="188"/>
      <c r="UHL44" s="188"/>
      <c r="UHM44" s="188"/>
      <c r="UHN44" s="188"/>
      <c r="UHO44" s="188"/>
      <c r="UHP44" s="188"/>
      <c r="UHQ44" s="188"/>
      <c r="UHR44" s="188"/>
      <c r="UHS44" s="188"/>
      <c r="UHT44" s="188"/>
      <c r="UHU44" s="188"/>
      <c r="UHV44" s="188"/>
      <c r="UHW44" s="188"/>
      <c r="UHX44" s="188"/>
      <c r="UHY44" s="188"/>
      <c r="UHZ44" s="188"/>
      <c r="UIA44" s="188"/>
      <c r="UIB44" s="188"/>
      <c r="UIC44" s="188"/>
      <c r="UID44" s="188"/>
      <c r="UIE44" s="188"/>
      <c r="UIF44" s="188"/>
      <c r="UIG44" s="188"/>
      <c r="UIH44" s="188"/>
      <c r="UII44" s="188"/>
      <c r="UIJ44" s="188"/>
      <c r="UIK44" s="188"/>
      <c r="UIL44" s="188"/>
      <c r="UIM44" s="188"/>
      <c r="UIN44" s="188"/>
      <c r="UIO44" s="188"/>
      <c r="UIP44" s="188"/>
      <c r="UIQ44" s="188"/>
      <c r="UIR44" s="188"/>
      <c r="UIS44" s="188"/>
      <c r="UIT44" s="188"/>
      <c r="UIU44" s="188"/>
      <c r="UIV44" s="188"/>
      <c r="UIW44" s="188"/>
      <c r="UIX44" s="188"/>
      <c r="UIY44" s="188"/>
      <c r="UIZ44" s="188"/>
      <c r="UJA44" s="188"/>
      <c r="UJB44" s="188"/>
      <c r="UJC44" s="188"/>
      <c r="UJD44" s="188"/>
      <c r="UJE44" s="188"/>
      <c r="UJF44" s="188"/>
      <c r="UJG44" s="188"/>
      <c r="UJH44" s="188"/>
      <c r="UJI44" s="188"/>
      <c r="UJJ44" s="188"/>
      <c r="UJK44" s="188"/>
      <c r="UJL44" s="188"/>
      <c r="UJM44" s="188"/>
      <c r="UJN44" s="188"/>
      <c r="UJO44" s="188"/>
      <c r="UJP44" s="188"/>
      <c r="UJQ44" s="188"/>
      <c r="UJR44" s="188"/>
      <c r="UJS44" s="188"/>
      <c r="UJT44" s="188"/>
      <c r="UJU44" s="188"/>
      <c r="UJV44" s="188"/>
      <c r="UJW44" s="188"/>
      <c r="UJX44" s="188"/>
      <c r="UJY44" s="188"/>
      <c r="UJZ44" s="188"/>
      <c r="UKA44" s="188"/>
      <c r="UKB44" s="188"/>
      <c r="UKC44" s="188"/>
      <c r="UKD44" s="188"/>
      <c r="UKE44" s="188"/>
      <c r="UKF44" s="188"/>
      <c r="UKG44" s="188"/>
      <c r="UKH44" s="188"/>
      <c r="UKI44" s="188"/>
      <c r="UKJ44" s="188"/>
      <c r="UKK44" s="188"/>
      <c r="UKL44" s="188"/>
      <c r="UKM44" s="188"/>
      <c r="UKN44" s="188"/>
      <c r="UKO44" s="188"/>
      <c r="UKP44" s="188"/>
      <c r="UKQ44" s="188"/>
      <c r="UKR44" s="188"/>
      <c r="UKS44" s="188"/>
      <c r="UKT44" s="188"/>
      <c r="UKU44" s="188"/>
      <c r="UKV44" s="188"/>
      <c r="UKW44" s="188"/>
      <c r="UKX44" s="188"/>
      <c r="UKY44" s="188"/>
      <c r="UKZ44" s="188"/>
      <c r="ULA44" s="188"/>
      <c r="ULB44" s="188"/>
      <c r="ULC44" s="188"/>
      <c r="ULD44" s="188"/>
      <c r="ULE44" s="188"/>
      <c r="ULF44" s="188"/>
      <c r="ULG44" s="188"/>
      <c r="ULH44" s="188"/>
      <c r="ULI44" s="188"/>
      <c r="ULJ44" s="188"/>
      <c r="ULK44" s="188"/>
      <c r="ULL44" s="188"/>
      <c r="ULM44" s="188"/>
      <c r="ULN44" s="188"/>
      <c r="ULO44" s="188"/>
      <c r="ULP44" s="188"/>
      <c r="ULQ44" s="188"/>
      <c r="ULR44" s="188"/>
      <c r="ULS44" s="188"/>
      <c r="ULT44" s="188"/>
      <c r="ULU44" s="188"/>
      <c r="ULV44" s="188"/>
      <c r="ULW44" s="188"/>
      <c r="ULX44" s="188"/>
      <c r="ULY44" s="188"/>
      <c r="ULZ44" s="188"/>
      <c r="UMA44" s="188"/>
      <c r="UMB44" s="188"/>
      <c r="UMC44" s="188"/>
      <c r="UMD44" s="188"/>
      <c r="UME44" s="188"/>
      <c r="UMF44" s="188"/>
      <c r="UMG44" s="188"/>
      <c r="UMH44" s="188"/>
      <c r="UMI44" s="188"/>
      <c r="UMJ44" s="188"/>
      <c r="UMK44" s="188"/>
      <c r="UML44" s="188"/>
      <c r="UMM44" s="188"/>
      <c r="UMN44" s="188"/>
      <c r="UMO44" s="188"/>
      <c r="UMP44" s="188"/>
      <c r="UMQ44" s="188"/>
      <c r="UMR44" s="188"/>
      <c r="UMS44" s="188"/>
      <c r="UMT44" s="188"/>
      <c r="UMU44" s="188"/>
      <c r="UMV44" s="188"/>
      <c r="UMW44" s="188"/>
      <c r="UMX44" s="188"/>
      <c r="UMY44" s="188"/>
      <c r="UMZ44" s="188"/>
      <c r="UNA44" s="188"/>
      <c r="UNB44" s="188"/>
      <c r="UNC44" s="188"/>
      <c r="UND44" s="188"/>
      <c r="UNE44" s="188"/>
      <c r="UNF44" s="188"/>
      <c r="UNG44" s="188"/>
      <c r="UNH44" s="188"/>
      <c r="UNI44" s="188"/>
      <c r="UNJ44" s="188"/>
      <c r="UNK44" s="188"/>
      <c r="UNL44" s="188"/>
      <c r="UNM44" s="188"/>
      <c r="UNN44" s="188"/>
      <c r="UNO44" s="188"/>
      <c r="UNP44" s="188"/>
      <c r="UNQ44" s="188"/>
      <c r="UNR44" s="188"/>
      <c r="UNS44" s="188"/>
      <c r="UNT44" s="188"/>
      <c r="UNU44" s="188"/>
      <c r="UNV44" s="188"/>
      <c r="UNW44" s="188"/>
      <c r="UNX44" s="188"/>
      <c r="UNY44" s="188"/>
      <c r="UNZ44" s="188"/>
      <c r="UOA44" s="188"/>
      <c r="UOB44" s="188"/>
      <c r="UOC44" s="188"/>
      <c r="UOD44" s="188"/>
      <c r="UOE44" s="188"/>
      <c r="UOF44" s="188"/>
      <c r="UOG44" s="188"/>
      <c r="UOH44" s="188"/>
      <c r="UOI44" s="188"/>
      <c r="UOJ44" s="188"/>
      <c r="UOK44" s="188"/>
      <c r="UOL44" s="188"/>
      <c r="UOM44" s="188"/>
      <c r="UON44" s="188"/>
      <c r="UOO44" s="188"/>
      <c r="UOP44" s="188"/>
      <c r="UOQ44" s="188"/>
      <c r="UOR44" s="188"/>
      <c r="UOS44" s="188"/>
      <c r="UOT44" s="188"/>
      <c r="UOU44" s="188"/>
      <c r="UOV44" s="188"/>
      <c r="UOW44" s="188"/>
      <c r="UOX44" s="188"/>
      <c r="UOY44" s="188"/>
      <c r="UOZ44" s="188"/>
      <c r="UPA44" s="188"/>
      <c r="UPB44" s="188"/>
      <c r="UPC44" s="188"/>
      <c r="UPD44" s="188"/>
      <c r="UPE44" s="188"/>
      <c r="UPF44" s="188"/>
      <c r="UPG44" s="188"/>
      <c r="UPH44" s="188"/>
      <c r="UPI44" s="188"/>
      <c r="UPJ44" s="188"/>
      <c r="UPK44" s="188"/>
      <c r="UPL44" s="188"/>
      <c r="UPM44" s="188"/>
      <c r="UPN44" s="188"/>
      <c r="UPO44" s="188"/>
      <c r="UPP44" s="188"/>
      <c r="UPQ44" s="188"/>
      <c r="UPR44" s="188"/>
      <c r="UPS44" s="188"/>
      <c r="UPT44" s="188"/>
      <c r="UPU44" s="188"/>
      <c r="UPV44" s="188"/>
      <c r="UPW44" s="188"/>
      <c r="UPX44" s="188"/>
      <c r="UPY44" s="188"/>
      <c r="UPZ44" s="188"/>
      <c r="UQA44" s="188"/>
      <c r="UQB44" s="188"/>
      <c r="UQC44" s="188"/>
      <c r="UQD44" s="188"/>
      <c r="UQE44" s="188"/>
      <c r="UQF44" s="188"/>
      <c r="UQG44" s="188"/>
      <c r="UQH44" s="188"/>
      <c r="UQI44" s="188"/>
      <c r="UQJ44" s="188"/>
      <c r="UQK44" s="188"/>
      <c r="UQL44" s="188"/>
      <c r="UQM44" s="188"/>
      <c r="UQN44" s="188"/>
      <c r="UQO44" s="188"/>
      <c r="UQP44" s="188"/>
      <c r="UQQ44" s="188"/>
      <c r="UQR44" s="188"/>
      <c r="UQS44" s="188"/>
      <c r="UQT44" s="188"/>
      <c r="UQU44" s="188"/>
      <c r="UQV44" s="188"/>
      <c r="UQW44" s="188"/>
      <c r="UQX44" s="188"/>
      <c r="UQY44" s="188"/>
      <c r="UQZ44" s="188"/>
      <c r="URA44" s="188"/>
      <c r="URB44" s="188"/>
      <c r="URC44" s="188"/>
      <c r="URD44" s="188"/>
      <c r="URE44" s="188"/>
      <c r="URF44" s="188"/>
      <c r="URG44" s="188"/>
      <c r="URH44" s="188"/>
      <c r="URI44" s="188"/>
      <c r="URJ44" s="188"/>
      <c r="URK44" s="188"/>
      <c r="URL44" s="188"/>
      <c r="URM44" s="188"/>
      <c r="URN44" s="188"/>
      <c r="URO44" s="188"/>
      <c r="URP44" s="188"/>
      <c r="URQ44" s="188"/>
      <c r="URR44" s="188"/>
      <c r="URS44" s="188"/>
      <c r="URT44" s="188"/>
      <c r="URU44" s="188"/>
      <c r="URV44" s="188"/>
      <c r="URW44" s="188"/>
      <c r="URX44" s="188"/>
      <c r="URY44" s="188"/>
      <c r="URZ44" s="188"/>
      <c r="USA44" s="188"/>
      <c r="USB44" s="188"/>
      <c r="USC44" s="188"/>
      <c r="USD44" s="188"/>
      <c r="USE44" s="188"/>
      <c r="USF44" s="188"/>
      <c r="USG44" s="188"/>
      <c r="USH44" s="188"/>
      <c r="USI44" s="188"/>
      <c r="USJ44" s="188"/>
      <c r="USK44" s="188"/>
      <c r="USL44" s="188"/>
      <c r="USM44" s="188"/>
      <c r="USN44" s="188"/>
      <c r="USO44" s="188"/>
      <c r="USP44" s="188"/>
      <c r="USQ44" s="188"/>
      <c r="USR44" s="188"/>
      <c r="USS44" s="188"/>
      <c r="UST44" s="188"/>
      <c r="USU44" s="188"/>
      <c r="USV44" s="188"/>
      <c r="USW44" s="188"/>
      <c r="USX44" s="188"/>
      <c r="USY44" s="188"/>
      <c r="USZ44" s="188"/>
      <c r="UTA44" s="188"/>
      <c r="UTB44" s="188"/>
      <c r="UTC44" s="188"/>
      <c r="UTD44" s="188"/>
      <c r="UTE44" s="188"/>
      <c r="UTF44" s="188"/>
      <c r="UTG44" s="188"/>
      <c r="UTH44" s="188"/>
      <c r="UTI44" s="188"/>
      <c r="UTJ44" s="188"/>
      <c r="UTK44" s="188"/>
      <c r="UTL44" s="188"/>
      <c r="UTM44" s="188"/>
      <c r="UTN44" s="188"/>
      <c r="UTO44" s="188"/>
      <c r="UTP44" s="188"/>
      <c r="UTQ44" s="188"/>
      <c r="UTR44" s="188"/>
      <c r="UTS44" s="188"/>
      <c r="UTT44" s="188"/>
      <c r="UTU44" s="188"/>
      <c r="UTV44" s="188"/>
      <c r="UTW44" s="188"/>
      <c r="UTX44" s="188"/>
      <c r="UTY44" s="188"/>
      <c r="UTZ44" s="188"/>
      <c r="UUA44" s="188"/>
      <c r="UUB44" s="188"/>
      <c r="UUC44" s="188"/>
      <c r="UUD44" s="188"/>
      <c r="UUE44" s="188"/>
      <c r="UUF44" s="188"/>
      <c r="UUG44" s="188"/>
      <c r="UUH44" s="188"/>
      <c r="UUI44" s="188"/>
      <c r="UUJ44" s="188"/>
      <c r="UUK44" s="188"/>
      <c r="UUL44" s="188"/>
      <c r="UUM44" s="188"/>
      <c r="UUN44" s="188"/>
      <c r="UUO44" s="188"/>
      <c r="UUP44" s="188"/>
      <c r="UUQ44" s="188"/>
      <c r="UUR44" s="188"/>
      <c r="UUS44" s="188"/>
      <c r="UUT44" s="188"/>
      <c r="UUU44" s="188"/>
      <c r="UUV44" s="188"/>
      <c r="UUW44" s="188"/>
      <c r="UUX44" s="188"/>
      <c r="UUY44" s="188"/>
      <c r="UUZ44" s="188"/>
      <c r="UVA44" s="188"/>
      <c r="UVB44" s="188"/>
      <c r="UVC44" s="188"/>
      <c r="UVD44" s="188"/>
      <c r="UVE44" s="188"/>
      <c r="UVF44" s="188"/>
      <c r="UVG44" s="188"/>
      <c r="UVH44" s="188"/>
      <c r="UVI44" s="188"/>
      <c r="UVJ44" s="188"/>
      <c r="UVK44" s="188"/>
      <c r="UVL44" s="188"/>
      <c r="UVM44" s="188"/>
      <c r="UVN44" s="188"/>
      <c r="UVO44" s="188"/>
      <c r="UVP44" s="188"/>
      <c r="UVQ44" s="188"/>
      <c r="UVR44" s="188"/>
      <c r="UVS44" s="188"/>
      <c r="UVT44" s="188"/>
      <c r="UVU44" s="188"/>
      <c r="UVV44" s="188"/>
      <c r="UVW44" s="188"/>
      <c r="UVX44" s="188"/>
      <c r="UVY44" s="188"/>
      <c r="UVZ44" s="188"/>
      <c r="UWA44" s="188"/>
      <c r="UWB44" s="188"/>
      <c r="UWC44" s="188"/>
      <c r="UWD44" s="188"/>
      <c r="UWE44" s="188"/>
      <c r="UWF44" s="188"/>
      <c r="UWG44" s="188"/>
      <c r="UWH44" s="188"/>
      <c r="UWI44" s="188"/>
      <c r="UWJ44" s="188"/>
      <c r="UWK44" s="188"/>
      <c r="UWL44" s="188"/>
      <c r="UWM44" s="188"/>
      <c r="UWN44" s="188"/>
      <c r="UWO44" s="188"/>
      <c r="UWP44" s="188"/>
      <c r="UWQ44" s="188"/>
      <c r="UWR44" s="188"/>
      <c r="UWS44" s="188"/>
      <c r="UWT44" s="188"/>
      <c r="UWU44" s="188"/>
      <c r="UWV44" s="188"/>
      <c r="UWW44" s="188"/>
      <c r="UWX44" s="188"/>
      <c r="UWY44" s="188"/>
      <c r="UWZ44" s="188"/>
      <c r="UXA44" s="188"/>
      <c r="UXB44" s="188"/>
      <c r="UXC44" s="188"/>
      <c r="UXD44" s="188"/>
      <c r="UXE44" s="188"/>
      <c r="UXF44" s="188"/>
      <c r="UXG44" s="188"/>
      <c r="UXH44" s="188"/>
      <c r="UXI44" s="188"/>
      <c r="UXJ44" s="188"/>
      <c r="UXK44" s="188"/>
      <c r="UXL44" s="188"/>
      <c r="UXM44" s="188"/>
      <c r="UXN44" s="188"/>
      <c r="UXO44" s="188"/>
      <c r="UXP44" s="188"/>
      <c r="UXQ44" s="188"/>
      <c r="UXR44" s="188"/>
      <c r="UXS44" s="188"/>
      <c r="UXT44" s="188"/>
      <c r="UXU44" s="188"/>
      <c r="UXV44" s="188"/>
      <c r="UXW44" s="188"/>
      <c r="UXX44" s="188"/>
      <c r="UXY44" s="188"/>
      <c r="UXZ44" s="188"/>
      <c r="UYA44" s="188"/>
      <c r="UYB44" s="188"/>
      <c r="UYC44" s="188"/>
      <c r="UYD44" s="188"/>
      <c r="UYE44" s="188"/>
      <c r="UYF44" s="188"/>
      <c r="UYG44" s="188"/>
      <c r="UYH44" s="188"/>
      <c r="UYI44" s="188"/>
      <c r="UYJ44" s="188"/>
      <c r="UYK44" s="188"/>
      <c r="UYL44" s="188"/>
      <c r="UYM44" s="188"/>
      <c r="UYN44" s="188"/>
      <c r="UYO44" s="188"/>
      <c r="UYP44" s="188"/>
      <c r="UYQ44" s="188"/>
      <c r="UYR44" s="188"/>
      <c r="UYS44" s="188"/>
      <c r="UYT44" s="188"/>
      <c r="UYU44" s="188"/>
      <c r="UYV44" s="188"/>
      <c r="UYW44" s="188"/>
      <c r="UYX44" s="188"/>
      <c r="UYY44" s="188"/>
      <c r="UYZ44" s="188"/>
      <c r="UZA44" s="188"/>
      <c r="UZB44" s="188"/>
      <c r="UZC44" s="188"/>
      <c r="UZD44" s="188"/>
      <c r="UZE44" s="188"/>
      <c r="UZF44" s="188"/>
      <c r="UZG44" s="188"/>
      <c r="UZH44" s="188"/>
      <c r="UZI44" s="188"/>
      <c r="UZJ44" s="188"/>
      <c r="UZK44" s="188"/>
      <c r="UZL44" s="188"/>
      <c r="UZM44" s="188"/>
      <c r="UZN44" s="188"/>
      <c r="UZO44" s="188"/>
      <c r="UZP44" s="188"/>
      <c r="UZQ44" s="188"/>
      <c r="UZR44" s="188"/>
      <c r="UZS44" s="188"/>
      <c r="UZT44" s="188"/>
      <c r="UZU44" s="188"/>
      <c r="UZV44" s="188"/>
      <c r="UZW44" s="188"/>
      <c r="UZX44" s="188"/>
      <c r="UZY44" s="188"/>
      <c r="UZZ44" s="188"/>
      <c r="VAA44" s="188"/>
      <c r="VAB44" s="188"/>
      <c r="VAC44" s="188"/>
      <c r="VAD44" s="188"/>
      <c r="VAE44" s="188"/>
      <c r="VAF44" s="188"/>
      <c r="VAG44" s="188"/>
      <c r="VAH44" s="188"/>
      <c r="VAI44" s="188"/>
      <c r="VAJ44" s="188"/>
      <c r="VAK44" s="188"/>
      <c r="VAL44" s="188"/>
      <c r="VAM44" s="188"/>
      <c r="VAN44" s="188"/>
      <c r="VAO44" s="188"/>
      <c r="VAP44" s="188"/>
      <c r="VAQ44" s="188"/>
      <c r="VAR44" s="188"/>
      <c r="VAS44" s="188"/>
      <c r="VAT44" s="188"/>
      <c r="VAU44" s="188"/>
      <c r="VAV44" s="188"/>
      <c r="VAW44" s="188"/>
      <c r="VAX44" s="188"/>
      <c r="VAY44" s="188"/>
      <c r="VAZ44" s="188"/>
      <c r="VBA44" s="188"/>
      <c r="VBB44" s="188"/>
      <c r="VBC44" s="188"/>
      <c r="VBD44" s="188"/>
      <c r="VBE44" s="188"/>
      <c r="VBF44" s="188"/>
      <c r="VBG44" s="188"/>
      <c r="VBH44" s="188"/>
      <c r="VBI44" s="188"/>
      <c r="VBJ44" s="188"/>
      <c r="VBK44" s="188"/>
      <c r="VBL44" s="188"/>
      <c r="VBM44" s="188"/>
      <c r="VBN44" s="188"/>
      <c r="VBO44" s="188"/>
      <c r="VBP44" s="188"/>
      <c r="VBQ44" s="188"/>
      <c r="VBR44" s="188"/>
      <c r="VBS44" s="188"/>
      <c r="VBT44" s="188"/>
      <c r="VBU44" s="188"/>
      <c r="VBV44" s="188"/>
      <c r="VBW44" s="188"/>
      <c r="VBX44" s="188"/>
      <c r="VBY44" s="188"/>
      <c r="VBZ44" s="188"/>
      <c r="VCA44" s="188"/>
      <c r="VCB44" s="188"/>
      <c r="VCC44" s="188"/>
      <c r="VCD44" s="188"/>
      <c r="VCE44" s="188"/>
      <c r="VCF44" s="188"/>
      <c r="VCG44" s="188"/>
      <c r="VCH44" s="188"/>
      <c r="VCI44" s="188"/>
      <c r="VCJ44" s="188"/>
      <c r="VCK44" s="188"/>
      <c r="VCL44" s="188"/>
      <c r="VCM44" s="188"/>
      <c r="VCN44" s="188"/>
      <c r="VCO44" s="188"/>
      <c r="VCP44" s="188"/>
      <c r="VCQ44" s="188"/>
      <c r="VCR44" s="188"/>
      <c r="VCS44" s="188"/>
      <c r="VCT44" s="188"/>
      <c r="VCU44" s="188"/>
      <c r="VCV44" s="188"/>
      <c r="VCW44" s="188"/>
      <c r="VCX44" s="188"/>
      <c r="VCY44" s="188"/>
      <c r="VCZ44" s="188"/>
      <c r="VDA44" s="188"/>
      <c r="VDB44" s="188"/>
      <c r="VDC44" s="188"/>
      <c r="VDD44" s="188"/>
      <c r="VDE44" s="188"/>
      <c r="VDF44" s="188"/>
      <c r="VDG44" s="188"/>
      <c r="VDH44" s="188"/>
      <c r="VDI44" s="188"/>
      <c r="VDJ44" s="188"/>
      <c r="VDK44" s="188"/>
      <c r="VDL44" s="188"/>
      <c r="VDM44" s="188"/>
      <c r="VDN44" s="188"/>
      <c r="VDO44" s="188"/>
      <c r="VDP44" s="188"/>
      <c r="VDQ44" s="188"/>
      <c r="VDR44" s="188"/>
      <c r="VDS44" s="188"/>
      <c r="VDT44" s="188"/>
      <c r="VDU44" s="188"/>
      <c r="VDV44" s="188"/>
      <c r="VDW44" s="188"/>
      <c r="VDX44" s="188"/>
      <c r="VDY44" s="188"/>
      <c r="VDZ44" s="188"/>
      <c r="VEA44" s="188"/>
      <c r="VEB44" s="188"/>
      <c r="VEC44" s="188"/>
      <c r="VED44" s="188"/>
      <c r="VEE44" s="188"/>
      <c r="VEF44" s="188"/>
      <c r="VEG44" s="188"/>
      <c r="VEH44" s="188"/>
      <c r="VEI44" s="188"/>
      <c r="VEJ44" s="188"/>
      <c r="VEK44" s="188"/>
      <c r="VEL44" s="188"/>
      <c r="VEM44" s="188"/>
      <c r="VEN44" s="188"/>
      <c r="VEO44" s="188"/>
      <c r="VEP44" s="188"/>
      <c r="VEQ44" s="188"/>
      <c r="VER44" s="188"/>
      <c r="VES44" s="188"/>
      <c r="VET44" s="188"/>
      <c r="VEU44" s="188"/>
      <c r="VEV44" s="188"/>
      <c r="VEW44" s="188"/>
      <c r="VEX44" s="188"/>
      <c r="VEY44" s="188"/>
      <c r="VEZ44" s="188"/>
      <c r="VFA44" s="188"/>
      <c r="VFB44" s="188"/>
      <c r="VFC44" s="188"/>
      <c r="VFD44" s="188"/>
      <c r="VFE44" s="188"/>
      <c r="VFF44" s="188"/>
      <c r="VFG44" s="188"/>
      <c r="VFH44" s="188"/>
      <c r="VFI44" s="188"/>
      <c r="VFJ44" s="188"/>
      <c r="VFK44" s="188"/>
      <c r="VFL44" s="188"/>
      <c r="VFM44" s="188"/>
      <c r="VFN44" s="188"/>
      <c r="VFO44" s="188"/>
      <c r="VFP44" s="188"/>
      <c r="VFQ44" s="188"/>
      <c r="VFR44" s="188"/>
      <c r="VFS44" s="188"/>
      <c r="VFT44" s="188"/>
      <c r="VFU44" s="188"/>
      <c r="VFV44" s="188"/>
      <c r="VFW44" s="188"/>
      <c r="VFX44" s="188"/>
      <c r="VFY44" s="188"/>
      <c r="VFZ44" s="188"/>
      <c r="VGA44" s="188"/>
      <c r="VGB44" s="188"/>
      <c r="VGC44" s="188"/>
      <c r="VGD44" s="188"/>
      <c r="VGE44" s="188"/>
      <c r="VGF44" s="188"/>
      <c r="VGG44" s="188"/>
      <c r="VGH44" s="188"/>
      <c r="VGI44" s="188"/>
      <c r="VGJ44" s="188"/>
      <c r="VGK44" s="188"/>
      <c r="VGL44" s="188"/>
      <c r="VGM44" s="188"/>
      <c r="VGN44" s="188"/>
      <c r="VGO44" s="188"/>
      <c r="VGP44" s="188"/>
      <c r="VGQ44" s="188"/>
      <c r="VGR44" s="188"/>
      <c r="VGS44" s="188"/>
      <c r="VGT44" s="188"/>
      <c r="VGU44" s="188"/>
      <c r="VGV44" s="188"/>
      <c r="VGW44" s="188"/>
      <c r="VGX44" s="188"/>
      <c r="VGY44" s="188"/>
      <c r="VGZ44" s="188"/>
      <c r="VHA44" s="188"/>
      <c r="VHB44" s="188"/>
      <c r="VHC44" s="188"/>
      <c r="VHD44" s="188"/>
      <c r="VHE44" s="188"/>
      <c r="VHF44" s="188"/>
      <c r="VHG44" s="188"/>
      <c r="VHH44" s="188"/>
      <c r="VHI44" s="188"/>
      <c r="VHJ44" s="188"/>
      <c r="VHK44" s="188"/>
      <c r="VHL44" s="188"/>
      <c r="VHM44" s="188"/>
      <c r="VHN44" s="188"/>
      <c r="VHO44" s="188"/>
      <c r="VHP44" s="188"/>
      <c r="VHQ44" s="188"/>
      <c r="VHR44" s="188"/>
      <c r="VHS44" s="188"/>
      <c r="VHT44" s="188"/>
      <c r="VHU44" s="188"/>
      <c r="VHV44" s="188"/>
      <c r="VHW44" s="188"/>
      <c r="VHX44" s="188"/>
      <c r="VHY44" s="188"/>
      <c r="VHZ44" s="188"/>
      <c r="VIA44" s="188"/>
      <c r="VIB44" s="188"/>
      <c r="VIC44" s="188"/>
      <c r="VID44" s="188"/>
      <c r="VIE44" s="188"/>
      <c r="VIF44" s="188"/>
      <c r="VIG44" s="188"/>
      <c r="VIH44" s="188"/>
      <c r="VII44" s="188"/>
      <c r="VIJ44" s="188"/>
      <c r="VIK44" s="188"/>
      <c r="VIL44" s="188"/>
      <c r="VIM44" s="188"/>
      <c r="VIN44" s="188"/>
      <c r="VIO44" s="188"/>
      <c r="VIP44" s="188"/>
      <c r="VIQ44" s="188"/>
      <c r="VIR44" s="188"/>
      <c r="VIS44" s="188"/>
      <c r="VIT44" s="188"/>
      <c r="VIU44" s="188"/>
      <c r="VIV44" s="188"/>
      <c r="VIW44" s="188"/>
      <c r="VIX44" s="188"/>
      <c r="VIY44" s="188"/>
      <c r="VIZ44" s="188"/>
      <c r="VJA44" s="188"/>
      <c r="VJB44" s="188"/>
      <c r="VJC44" s="188"/>
      <c r="VJD44" s="188"/>
      <c r="VJE44" s="188"/>
      <c r="VJF44" s="188"/>
      <c r="VJG44" s="188"/>
      <c r="VJH44" s="188"/>
      <c r="VJI44" s="188"/>
      <c r="VJJ44" s="188"/>
      <c r="VJK44" s="188"/>
      <c r="VJL44" s="188"/>
      <c r="VJM44" s="188"/>
      <c r="VJN44" s="188"/>
      <c r="VJO44" s="188"/>
      <c r="VJP44" s="188"/>
      <c r="VJQ44" s="188"/>
      <c r="VJR44" s="188"/>
      <c r="VJS44" s="188"/>
      <c r="VJT44" s="188"/>
      <c r="VJU44" s="188"/>
      <c r="VJV44" s="188"/>
      <c r="VJW44" s="188"/>
      <c r="VJX44" s="188"/>
      <c r="VJY44" s="188"/>
      <c r="VJZ44" s="188"/>
      <c r="VKA44" s="188"/>
      <c r="VKB44" s="188"/>
      <c r="VKC44" s="188"/>
      <c r="VKD44" s="188"/>
      <c r="VKE44" s="188"/>
      <c r="VKF44" s="188"/>
      <c r="VKG44" s="188"/>
      <c r="VKH44" s="188"/>
      <c r="VKI44" s="188"/>
      <c r="VKJ44" s="188"/>
      <c r="VKK44" s="188"/>
      <c r="VKL44" s="188"/>
      <c r="VKM44" s="188"/>
      <c r="VKN44" s="188"/>
      <c r="VKO44" s="188"/>
      <c r="VKP44" s="188"/>
      <c r="VKQ44" s="188"/>
      <c r="VKR44" s="188"/>
      <c r="VKS44" s="188"/>
      <c r="VKT44" s="188"/>
      <c r="VKU44" s="188"/>
      <c r="VKV44" s="188"/>
      <c r="VKW44" s="188"/>
      <c r="VKX44" s="188"/>
      <c r="VKY44" s="188"/>
      <c r="VKZ44" s="188"/>
      <c r="VLA44" s="188"/>
      <c r="VLB44" s="188"/>
      <c r="VLC44" s="188"/>
      <c r="VLD44" s="188"/>
      <c r="VLE44" s="188"/>
      <c r="VLF44" s="188"/>
      <c r="VLG44" s="188"/>
      <c r="VLH44" s="188"/>
      <c r="VLI44" s="188"/>
      <c r="VLJ44" s="188"/>
      <c r="VLK44" s="188"/>
      <c r="VLL44" s="188"/>
      <c r="VLM44" s="188"/>
      <c r="VLN44" s="188"/>
      <c r="VLO44" s="188"/>
      <c r="VLP44" s="188"/>
      <c r="VLQ44" s="188"/>
      <c r="VLR44" s="188"/>
      <c r="VLS44" s="188"/>
      <c r="VLT44" s="188"/>
      <c r="VLU44" s="188"/>
      <c r="VLV44" s="188"/>
      <c r="VLW44" s="188"/>
      <c r="VLX44" s="188"/>
      <c r="VLY44" s="188"/>
      <c r="VLZ44" s="188"/>
      <c r="VMA44" s="188"/>
      <c r="VMB44" s="188"/>
      <c r="VMC44" s="188"/>
      <c r="VMD44" s="188"/>
      <c r="VME44" s="188"/>
      <c r="VMF44" s="188"/>
      <c r="VMG44" s="188"/>
      <c r="VMH44" s="188"/>
      <c r="VMI44" s="188"/>
      <c r="VMJ44" s="188"/>
      <c r="VMK44" s="188"/>
      <c r="VML44" s="188"/>
      <c r="VMM44" s="188"/>
      <c r="VMN44" s="188"/>
      <c r="VMO44" s="188"/>
      <c r="VMP44" s="188"/>
      <c r="VMQ44" s="188"/>
      <c r="VMR44" s="188"/>
      <c r="VMS44" s="188"/>
      <c r="VMT44" s="188"/>
      <c r="VMU44" s="188"/>
      <c r="VMV44" s="188"/>
      <c r="VMW44" s="188"/>
      <c r="VMX44" s="188"/>
      <c r="VMY44" s="188"/>
      <c r="VMZ44" s="188"/>
      <c r="VNA44" s="188"/>
      <c r="VNB44" s="188"/>
      <c r="VNC44" s="188"/>
      <c r="VND44" s="188"/>
      <c r="VNE44" s="188"/>
      <c r="VNF44" s="188"/>
      <c r="VNG44" s="188"/>
      <c r="VNH44" s="188"/>
      <c r="VNI44" s="188"/>
      <c r="VNJ44" s="188"/>
      <c r="VNK44" s="188"/>
      <c r="VNL44" s="188"/>
      <c r="VNM44" s="188"/>
      <c r="VNN44" s="188"/>
      <c r="VNO44" s="188"/>
      <c r="VNP44" s="188"/>
      <c r="VNQ44" s="188"/>
      <c r="VNR44" s="188"/>
      <c r="VNS44" s="188"/>
      <c r="VNT44" s="188"/>
      <c r="VNU44" s="188"/>
      <c r="VNV44" s="188"/>
      <c r="VNW44" s="188"/>
      <c r="VNX44" s="188"/>
      <c r="VNY44" s="188"/>
      <c r="VNZ44" s="188"/>
      <c r="VOA44" s="188"/>
      <c r="VOB44" s="188"/>
      <c r="VOC44" s="188"/>
      <c r="VOD44" s="188"/>
      <c r="VOE44" s="188"/>
      <c r="VOF44" s="188"/>
      <c r="VOG44" s="188"/>
      <c r="VOH44" s="188"/>
      <c r="VOI44" s="188"/>
      <c r="VOJ44" s="188"/>
      <c r="VOK44" s="188"/>
      <c r="VOL44" s="188"/>
      <c r="VOM44" s="188"/>
      <c r="VON44" s="188"/>
      <c r="VOO44" s="188"/>
      <c r="VOP44" s="188"/>
      <c r="VOQ44" s="188"/>
      <c r="VOR44" s="188"/>
      <c r="VOS44" s="188"/>
      <c r="VOT44" s="188"/>
      <c r="VOU44" s="188"/>
      <c r="VOV44" s="188"/>
      <c r="VOW44" s="188"/>
      <c r="VOX44" s="188"/>
      <c r="VOY44" s="188"/>
      <c r="VOZ44" s="188"/>
      <c r="VPA44" s="188"/>
      <c r="VPB44" s="188"/>
      <c r="VPC44" s="188"/>
      <c r="VPD44" s="188"/>
      <c r="VPE44" s="188"/>
      <c r="VPF44" s="188"/>
      <c r="VPG44" s="188"/>
      <c r="VPH44" s="188"/>
      <c r="VPI44" s="188"/>
      <c r="VPJ44" s="188"/>
      <c r="VPK44" s="188"/>
      <c r="VPL44" s="188"/>
      <c r="VPM44" s="188"/>
      <c r="VPN44" s="188"/>
      <c r="VPO44" s="188"/>
      <c r="VPP44" s="188"/>
      <c r="VPQ44" s="188"/>
      <c r="VPR44" s="188"/>
      <c r="VPS44" s="188"/>
      <c r="VPT44" s="188"/>
      <c r="VPU44" s="188"/>
      <c r="VPV44" s="188"/>
      <c r="VPW44" s="188"/>
      <c r="VPX44" s="188"/>
      <c r="VPY44" s="188"/>
      <c r="VPZ44" s="188"/>
      <c r="VQA44" s="188"/>
      <c r="VQB44" s="188"/>
      <c r="VQC44" s="188"/>
      <c r="VQD44" s="188"/>
      <c r="VQE44" s="188"/>
      <c r="VQF44" s="188"/>
      <c r="VQG44" s="188"/>
      <c r="VQH44" s="188"/>
      <c r="VQI44" s="188"/>
      <c r="VQJ44" s="188"/>
      <c r="VQK44" s="188"/>
      <c r="VQL44" s="188"/>
      <c r="VQM44" s="188"/>
      <c r="VQN44" s="188"/>
      <c r="VQO44" s="188"/>
      <c r="VQP44" s="188"/>
      <c r="VQQ44" s="188"/>
      <c r="VQR44" s="188"/>
      <c r="VQS44" s="188"/>
      <c r="VQT44" s="188"/>
      <c r="VQU44" s="188"/>
      <c r="VQV44" s="188"/>
      <c r="VQW44" s="188"/>
      <c r="VQX44" s="188"/>
      <c r="VQY44" s="188"/>
      <c r="VQZ44" s="188"/>
      <c r="VRA44" s="188"/>
      <c r="VRB44" s="188"/>
      <c r="VRC44" s="188"/>
      <c r="VRD44" s="188"/>
      <c r="VRE44" s="188"/>
      <c r="VRF44" s="188"/>
      <c r="VRG44" s="188"/>
      <c r="VRH44" s="188"/>
      <c r="VRI44" s="188"/>
      <c r="VRJ44" s="188"/>
      <c r="VRK44" s="188"/>
      <c r="VRL44" s="188"/>
      <c r="VRM44" s="188"/>
      <c r="VRN44" s="188"/>
      <c r="VRO44" s="188"/>
      <c r="VRP44" s="188"/>
      <c r="VRQ44" s="188"/>
      <c r="VRR44" s="188"/>
      <c r="VRS44" s="188"/>
      <c r="VRT44" s="188"/>
      <c r="VRU44" s="188"/>
      <c r="VRV44" s="188"/>
      <c r="VRW44" s="188"/>
      <c r="VRX44" s="188"/>
      <c r="VRY44" s="188"/>
      <c r="VRZ44" s="188"/>
      <c r="VSA44" s="188"/>
      <c r="VSB44" s="188"/>
      <c r="VSC44" s="188"/>
      <c r="VSD44" s="188"/>
      <c r="VSE44" s="188"/>
      <c r="VSF44" s="188"/>
      <c r="VSG44" s="188"/>
      <c r="VSH44" s="188"/>
      <c r="VSI44" s="188"/>
      <c r="VSJ44" s="188"/>
      <c r="VSK44" s="188"/>
      <c r="VSL44" s="188"/>
      <c r="VSM44" s="188"/>
      <c r="VSN44" s="188"/>
      <c r="VSO44" s="188"/>
      <c r="VSP44" s="188"/>
      <c r="VSQ44" s="188"/>
      <c r="VSR44" s="188"/>
      <c r="VSS44" s="188"/>
      <c r="VST44" s="188"/>
      <c r="VSU44" s="188"/>
      <c r="VSV44" s="188"/>
      <c r="VSW44" s="188"/>
      <c r="VSX44" s="188"/>
      <c r="VSY44" s="188"/>
      <c r="VSZ44" s="188"/>
      <c r="VTA44" s="188"/>
      <c r="VTB44" s="188"/>
      <c r="VTC44" s="188"/>
      <c r="VTD44" s="188"/>
      <c r="VTE44" s="188"/>
      <c r="VTF44" s="188"/>
      <c r="VTG44" s="188"/>
      <c r="VTH44" s="188"/>
      <c r="VTI44" s="188"/>
      <c r="VTJ44" s="188"/>
      <c r="VTK44" s="188"/>
      <c r="VTL44" s="188"/>
      <c r="VTM44" s="188"/>
      <c r="VTN44" s="188"/>
      <c r="VTO44" s="188"/>
      <c r="VTP44" s="188"/>
      <c r="VTQ44" s="188"/>
      <c r="VTR44" s="188"/>
      <c r="VTS44" s="188"/>
      <c r="VTT44" s="188"/>
      <c r="VTU44" s="188"/>
      <c r="VTV44" s="188"/>
      <c r="VTW44" s="188"/>
      <c r="VTX44" s="188"/>
      <c r="VTY44" s="188"/>
      <c r="VTZ44" s="188"/>
      <c r="VUA44" s="188"/>
      <c r="VUB44" s="188"/>
      <c r="VUC44" s="188"/>
      <c r="VUD44" s="188"/>
      <c r="VUE44" s="188"/>
      <c r="VUF44" s="188"/>
      <c r="VUG44" s="188"/>
      <c r="VUH44" s="188"/>
      <c r="VUI44" s="188"/>
      <c r="VUJ44" s="188"/>
      <c r="VUK44" s="188"/>
      <c r="VUL44" s="188"/>
      <c r="VUM44" s="188"/>
      <c r="VUN44" s="188"/>
      <c r="VUO44" s="188"/>
      <c r="VUP44" s="188"/>
      <c r="VUQ44" s="188"/>
      <c r="VUR44" s="188"/>
      <c r="VUS44" s="188"/>
      <c r="VUT44" s="188"/>
      <c r="VUU44" s="188"/>
      <c r="VUV44" s="188"/>
      <c r="VUW44" s="188"/>
      <c r="VUX44" s="188"/>
      <c r="VUY44" s="188"/>
      <c r="VUZ44" s="188"/>
      <c r="VVA44" s="188"/>
      <c r="VVB44" s="188"/>
      <c r="VVC44" s="188"/>
      <c r="VVD44" s="188"/>
      <c r="VVE44" s="188"/>
      <c r="VVF44" s="188"/>
      <c r="VVG44" s="188"/>
      <c r="VVH44" s="188"/>
      <c r="VVI44" s="188"/>
      <c r="VVJ44" s="188"/>
      <c r="VVK44" s="188"/>
      <c r="VVL44" s="188"/>
      <c r="VVM44" s="188"/>
      <c r="VVN44" s="188"/>
      <c r="VVO44" s="188"/>
      <c r="VVP44" s="188"/>
      <c r="VVQ44" s="188"/>
      <c r="VVR44" s="188"/>
      <c r="VVS44" s="188"/>
      <c r="VVT44" s="188"/>
      <c r="VVU44" s="188"/>
      <c r="VVV44" s="188"/>
      <c r="VVW44" s="188"/>
      <c r="VVX44" s="188"/>
      <c r="VVY44" s="188"/>
      <c r="VVZ44" s="188"/>
      <c r="VWA44" s="188"/>
      <c r="VWB44" s="188"/>
      <c r="VWC44" s="188"/>
      <c r="VWD44" s="188"/>
      <c r="VWE44" s="188"/>
      <c r="VWF44" s="188"/>
      <c r="VWG44" s="188"/>
      <c r="VWH44" s="188"/>
      <c r="VWI44" s="188"/>
      <c r="VWJ44" s="188"/>
      <c r="VWK44" s="188"/>
      <c r="VWL44" s="188"/>
      <c r="VWM44" s="188"/>
      <c r="VWN44" s="188"/>
      <c r="VWO44" s="188"/>
      <c r="VWP44" s="188"/>
      <c r="VWQ44" s="188"/>
      <c r="VWR44" s="188"/>
      <c r="VWS44" s="188"/>
      <c r="VWT44" s="188"/>
      <c r="VWU44" s="188"/>
      <c r="VWV44" s="188"/>
      <c r="VWW44" s="188"/>
      <c r="VWX44" s="188"/>
      <c r="VWY44" s="188"/>
      <c r="VWZ44" s="188"/>
      <c r="VXA44" s="188"/>
      <c r="VXB44" s="188"/>
      <c r="VXC44" s="188"/>
      <c r="VXD44" s="188"/>
      <c r="VXE44" s="188"/>
      <c r="VXF44" s="188"/>
      <c r="VXG44" s="188"/>
      <c r="VXH44" s="188"/>
      <c r="VXI44" s="188"/>
      <c r="VXJ44" s="188"/>
      <c r="VXK44" s="188"/>
      <c r="VXL44" s="188"/>
      <c r="VXM44" s="188"/>
      <c r="VXN44" s="188"/>
      <c r="VXO44" s="188"/>
      <c r="VXP44" s="188"/>
      <c r="VXQ44" s="188"/>
      <c r="VXR44" s="188"/>
      <c r="VXS44" s="188"/>
      <c r="VXT44" s="188"/>
      <c r="VXU44" s="188"/>
      <c r="VXV44" s="188"/>
      <c r="VXW44" s="188"/>
      <c r="VXX44" s="188"/>
      <c r="VXY44" s="188"/>
      <c r="VXZ44" s="188"/>
      <c r="VYA44" s="188"/>
      <c r="VYB44" s="188"/>
      <c r="VYC44" s="188"/>
      <c r="VYD44" s="188"/>
      <c r="VYE44" s="188"/>
      <c r="VYF44" s="188"/>
      <c r="VYG44" s="188"/>
      <c r="VYH44" s="188"/>
      <c r="VYI44" s="188"/>
      <c r="VYJ44" s="188"/>
      <c r="VYK44" s="188"/>
      <c r="VYL44" s="188"/>
      <c r="VYM44" s="188"/>
      <c r="VYN44" s="188"/>
      <c r="VYO44" s="188"/>
      <c r="VYP44" s="188"/>
      <c r="VYQ44" s="188"/>
      <c r="VYR44" s="188"/>
      <c r="VYS44" s="188"/>
      <c r="VYT44" s="188"/>
      <c r="VYU44" s="188"/>
      <c r="VYV44" s="188"/>
      <c r="VYW44" s="188"/>
      <c r="VYX44" s="188"/>
      <c r="VYY44" s="188"/>
      <c r="VYZ44" s="188"/>
      <c r="VZA44" s="188"/>
      <c r="VZB44" s="188"/>
      <c r="VZC44" s="188"/>
      <c r="VZD44" s="188"/>
      <c r="VZE44" s="188"/>
      <c r="VZF44" s="188"/>
      <c r="VZG44" s="188"/>
      <c r="VZH44" s="188"/>
      <c r="VZI44" s="188"/>
      <c r="VZJ44" s="188"/>
      <c r="VZK44" s="188"/>
      <c r="VZL44" s="188"/>
      <c r="VZM44" s="188"/>
      <c r="VZN44" s="188"/>
      <c r="VZO44" s="188"/>
      <c r="VZP44" s="188"/>
      <c r="VZQ44" s="188"/>
      <c r="VZR44" s="188"/>
      <c r="VZS44" s="188"/>
      <c r="VZT44" s="188"/>
      <c r="VZU44" s="188"/>
      <c r="VZV44" s="188"/>
      <c r="VZW44" s="188"/>
      <c r="VZX44" s="188"/>
      <c r="VZY44" s="188"/>
      <c r="VZZ44" s="188"/>
      <c r="WAA44" s="188"/>
      <c r="WAB44" s="188"/>
      <c r="WAC44" s="188"/>
      <c r="WAD44" s="188"/>
      <c r="WAE44" s="188"/>
      <c r="WAF44" s="188"/>
      <c r="WAG44" s="188"/>
      <c r="WAH44" s="188"/>
      <c r="WAI44" s="188"/>
      <c r="WAJ44" s="188"/>
      <c r="WAK44" s="188"/>
      <c r="WAL44" s="188"/>
      <c r="WAM44" s="188"/>
      <c r="WAN44" s="188"/>
      <c r="WAO44" s="188"/>
      <c r="WAP44" s="188"/>
      <c r="WAQ44" s="188"/>
      <c r="WAR44" s="188"/>
      <c r="WAS44" s="188"/>
      <c r="WAT44" s="188"/>
      <c r="WAU44" s="188"/>
      <c r="WAV44" s="188"/>
      <c r="WAW44" s="188"/>
      <c r="WAX44" s="188"/>
      <c r="WAY44" s="188"/>
      <c r="WAZ44" s="188"/>
      <c r="WBA44" s="188"/>
      <c r="WBB44" s="188"/>
      <c r="WBC44" s="188"/>
      <c r="WBD44" s="188"/>
      <c r="WBE44" s="188"/>
      <c r="WBF44" s="188"/>
      <c r="WBG44" s="188"/>
      <c r="WBH44" s="188"/>
      <c r="WBI44" s="188"/>
      <c r="WBJ44" s="188"/>
      <c r="WBK44" s="188"/>
      <c r="WBL44" s="188"/>
      <c r="WBM44" s="188"/>
      <c r="WBN44" s="188"/>
      <c r="WBO44" s="188"/>
      <c r="WBP44" s="188"/>
      <c r="WBQ44" s="188"/>
      <c r="WBR44" s="188"/>
      <c r="WBS44" s="188"/>
      <c r="WBT44" s="188"/>
      <c r="WBU44" s="188"/>
      <c r="WBV44" s="188"/>
      <c r="WBW44" s="188"/>
      <c r="WBX44" s="188"/>
      <c r="WBY44" s="188"/>
      <c r="WBZ44" s="188"/>
      <c r="WCA44" s="188"/>
      <c r="WCB44" s="188"/>
      <c r="WCC44" s="188"/>
      <c r="WCD44" s="188"/>
      <c r="WCE44" s="188"/>
      <c r="WCF44" s="188"/>
      <c r="WCG44" s="188"/>
      <c r="WCH44" s="188"/>
      <c r="WCI44" s="188"/>
      <c r="WCJ44" s="188"/>
      <c r="WCK44" s="188"/>
      <c r="WCL44" s="188"/>
      <c r="WCM44" s="188"/>
      <c r="WCN44" s="188"/>
      <c r="WCO44" s="188"/>
      <c r="WCP44" s="188"/>
      <c r="WCQ44" s="188"/>
      <c r="WCR44" s="188"/>
      <c r="WCS44" s="188"/>
      <c r="WCT44" s="188"/>
      <c r="WCU44" s="188"/>
      <c r="WCV44" s="188"/>
      <c r="WCW44" s="188"/>
      <c r="WCX44" s="188"/>
      <c r="WCY44" s="188"/>
      <c r="WCZ44" s="188"/>
      <c r="WDA44" s="188"/>
      <c r="WDB44" s="188"/>
      <c r="WDC44" s="188"/>
      <c r="WDD44" s="188"/>
      <c r="WDE44" s="188"/>
      <c r="WDF44" s="188"/>
      <c r="WDG44" s="188"/>
      <c r="WDH44" s="188"/>
      <c r="WDI44" s="188"/>
      <c r="WDJ44" s="188"/>
      <c r="WDK44" s="188"/>
      <c r="WDL44" s="188"/>
      <c r="WDM44" s="188"/>
      <c r="WDN44" s="188"/>
      <c r="WDO44" s="188"/>
      <c r="WDP44" s="188"/>
      <c r="WDQ44" s="188"/>
      <c r="WDR44" s="188"/>
      <c r="WDS44" s="188"/>
      <c r="WDT44" s="188"/>
      <c r="WDU44" s="188"/>
      <c r="WDV44" s="188"/>
      <c r="WDW44" s="188"/>
      <c r="WDX44" s="188"/>
      <c r="WDY44" s="188"/>
      <c r="WDZ44" s="188"/>
      <c r="WEA44" s="188"/>
      <c r="WEB44" s="188"/>
      <c r="WEC44" s="188"/>
      <c r="WED44" s="188"/>
      <c r="WEE44" s="188"/>
      <c r="WEF44" s="188"/>
      <c r="WEG44" s="188"/>
      <c r="WEH44" s="188"/>
      <c r="WEI44" s="188"/>
      <c r="WEJ44" s="188"/>
      <c r="WEK44" s="188"/>
      <c r="WEL44" s="188"/>
      <c r="WEM44" s="188"/>
      <c r="WEN44" s="188"/>
      <c r="WEO44" s="188"/>
      <c r="WEP44" s="188"/>
      <c r="WEQ44" s="188"/>
      <c r="WER44" s="188"/>
      <c r="WES44" s="188"/>
      <c r="WET44" s="188"/>
      <c r="WEU44" s="188"/>
      <c r="WEV44" s="188"/>
      <c r="WEW44" s="188"/>
      <c r="WEX44" s="188"/>
      <c r="WEY44" s="188"/>
      <c r="WEZ44" s="188"/>
      <c r="WFA44" s="188"/>
      <c r="WFB44" s="188"/>
      <c r="WFC44" s="188"/>
      <c r="WFD44" s="188"/>
      <c r="WFE44" s="188"/>
      <c r="WFF44" s="188"/>
      <c r="WFG44" s="188"/>
      <c r="WFH44" s="188"/>
      <c r="WFI44" s="188"/>
      <c r="WFJ44" s="188"/>
      <c r="WFK44" s="188"/>
      <c r="WFL44" s="188"/>
      <c r="WFM44" s="188"/>
      <c r="WFN44" s="188"/>
      <c r="WFO44" s="188"/>
      <c r="WFP44" s="188"/>
      <c r="WFQ44" s="188"/>
      <c r="WFR44" s="188"/>
      <c r="WFS44" s="188"/>
      <c r="WFT44" s="188"/>
      <c r="WFU44" s="188"/>
      <c r="WFV44" s="188"/>
      <c r="WFW44" s="188"/>
      <c r="WFX44" s="188"/>
      <c r="WFY44" s="188"/>
      <c r="WFZ44" s="188"/>
      <c r="WGA44" s="188"/>
      <c r="WGB44" s="188"/>
      <c r="WGC44" s="188"/>
      <c r="WGD44" s="188"/>
      <c r="WGE44" s="188"/>
      <c r="WGF44" s="188"/>
      <c r="WGG44" s="188"/>
      <c r="WGH44" s="188"/>
      <c r="WGI44" s="188"/>
      <c r="WGJ44" s="188"/>
      <c r="WGK44" s="188"/>
      <c r="WGL44" s="188"/>
      <c r="WGM44" s="188"/>
      <c r="WGN44" s="188"/>
      <c r="WGO44" s="188"/>
      <c r="WGP44" s="188"/>
      <c r="WGQ44" s="188"/>
      <c r="WGR44" s="188"/>
      <c r="WGS44" s="188"/>
      <c r="WGT44" s="188"/>
      <c r="WGU44" s="188"/>
      <c r="WGV44" s="188"/>
      <c r="WGW44" s="188"/>
      <c r="WGX44" s="188"/>
      <c r="WGY44" s="188"/>
      <c r="WGZ44" s="188"/>
      <c r="WHA44" s="188"/>
      <c r="WHB44" s="188"/>
      <c r="WHC44" s="188"/>
      <c r="WHD44" s="188"/>
      <c r="WHE44" s="188"/>
      <c r="WHF44" s="188"/>
      <c r="WHG44" s="188"/>
      <c r="WHH44" s="188"/>
      <c r="WHI44" s="188"/>
      <c r="WHJ44" s="188"/>
      <c r="WHK44" s="188"/>
      <c r="WHL44" s="188"/>
      <c r="WHM44" s="188"/>
      <c r="WHN44" s="188"/>
      <c r="WHO44" s="188"/>
      <c r="WHP44" s="188"/>
      <c r="WHQ44" s="188"/>
      <c r="WHR44" s="188"/>
      <c r="WHS44" s="188"/>
      <c r="WHT44" s="188"/>
      <c r="WHU44" s="188"/>
      <c r="WHV44" s="188"/>
      <c r="WHW44" s="188"/>
      <c r="WHX44" s="188"/>
      <c r="WHY44" s="188"/>
      <c r="WHZ44" s="188"/>
      <c r="WIA44" s="188"/>
      <c r="WIB44" s="188"/>
      <c r="WIC44" s="188"/>
      <c r="WID44" s="188"/>
      <c r="WIE44" s="188"/>
      <c r="WIF44" s="188"/>
      <c r="WIG44" s="188"/>
      <c r="WIH44" s="188"/>
      <c r="WII44" s="188"/>
      <c r="WIJ44" s="188"/>
      <c r="WIK44" s="188"/>
      <c r="WIL44" s="188"/>
      <c r="WIM44" s="188"/>
      <c r="WIN44" s="188"/>
      <c r="WIO44" s="188"/>
      <c r="WIP44" s="188"/>
      <c r="WIQ44" s="188"/>
      <c r="WIR44" s="188"/>
      <c r="WIS44" s="188"/>
      <c r="WIT44" s="188"/>
      <c r="WIU44" s="188"/>
      <c r="WIV44" s="188"/>
      <c r="WIW44" s="188"/>
      <c r="WIX44" s="188"/>
      <c r="WIY44" s="188"/>
      <c r="WIZ44" s="188"/>
      <c r="WJA44" s="188"/>
      <c r="WJB44" s="188"/>
      <c r="WJC44" s="188"/>
      <c r="WJD44" s="188"/>
      <c r="WJE44" s="188"/>
      <c r="WJF44" s="188"/>
      <c r="WJG44" s="188"/>
      <c r="WJH44" s="188"/>
      <c r="WJI44" s="188"/>
      <c r="WJJ44" s="188"/>
      <c r="WJK44" s="188"/>
      <c r="WJL44" s="188"/>
      <c r="WJM44" s="188"/>
      <c r="WJN44" s="188"/>
      <c r="WJO44" s="188"/>
      <c r="WJP44" s="188"/>
      <c r="WJQ44" s="188"/>
      <c r="WJR44" s="188"/>
      <c r="WJS44" s="188"/>
      <c r="WJT44" s="188"/>
      <c r="WJU44" s="188"/>
      <c r="WJV44" s="188"/>
      <c r="WJW44" s="188"/>
      <c r="WJX44" s="188"/>
      <c r="WJY44" s="188"/>
      <c r="WJZ44" s="188"/>
      <c r="WKA44" s="188"/>
      <c r="WKB44" s="188"/>
      <c r="WKC44" s="188"/>
      <c r="WKD44" s="188"/>
      <c r="WKE44" s="188"/>
      <c r="WKF44" s="188"/>
      <c r="WKG44" s="188"/>
      <c r="WKH44" s="188"/>
      <c r="WKI44" s="188"/>
      <c r="WKJ44" s="188"/>
      <c r="WKK44" s="188"/>
      <c r="WKL44" s="188"/>
      <c r="WKM44" s="188"/>
      <c r="WKN44" s="188"/>
      <c r="WKO44" s="188"/>
      <c r="WKP44" s="188"/>
      <c r="WKQ44" s="188"/>
      <c r="WKR44" s="188"/>
      <c r="WKS44" s="188"/>
      <c r="WKT44" s="188"/>
      <c r="WKU44" s="188"/>
      <c r="WKV44" s="188"/>
      <c r="WKW44" s="188"/>
      <c r="WKX44" s="188"/>
      <c r="WKY44" s="188"/>
      <c r="WKZ44" s="188"/>
      <c r="WLA44" s="188"/>
      <c r="WLB44" s="188"/>
      <c r="WLC44" s="188"/>
      <c r="WLD44" s="188"/>
      <c r="WLE44" s="188"/>
      <c r="WLF44" s="188"/>
      <c r="WLG44" s="188"/>
      <c r="WLH44" s="188"/>
      <c r="WLI44" s="188"/>
      <c r="WLJ44" s="188"/>
      <c r="WLK44" s="188"/>
      <c r="WLL44" s="188"/>
      <c r="WLM44" s="188"/>
      <c r="WLN44" s="188"/>
      <c r="WLO44" s="188"/>
      <c r="WLP44" s="188"/>
      <c r="WLQ44" s="188"/>
      <c r="WLR44" s="188"/>
      <c r="WLS44" s="188"/>
      <c r="WLT44" s="188"/>
      <c r="WLU44" s="188"/>
      <c r="WLV44" s="188"/>
      <c r="WLW44" s="188"/>
      <c r="WLX44" s="188"/>
      <c r="WLY44" s="188"/>
      <c r="WLZ44" s="188"/>
      <c r="WMA44" s="188"/>
      <c r="WMB44" s="188"/>
      <c r="WMC44" s="188"/>
      <c r="WMD44" s="188"/>
      <c r="WME44" s="188"/>
      <c r="WMF44" s="188"/>
      <c r="WMG44" s="188"/>
      <c r="WMH44" s="188"/>
      <c r="WMI44" s="188"/>
      <c r="WMJ44" s="188"/>
      <c r="WMK44" s="188"/>
      <c r="WML44" s="188"/>
      <c r="WMM44" s="188"/>
      <c r="WMN44" s="188"/>
      <c r="WMO44" s="188"/>
      <c r="WMP44" s="188"/>
      <c r="WMQ44" s="188"/>
      <c r="WMR44" s="188"/>
      <c r="WMS44" s="188"/>
      <c r="WMT44" s="188"/>
      <c r="WMU44" s="188"/>
      <c r="WMV44" s="188"/>
      <c r="WMW44" s="188"/>
      <c r="WMX44" s="188"/>
      <c r="WMY44" s="188"/>
      <c r="WMZ44" s="188"/>
      <c r="WNA44" s="188"/>
      <c r="WNB44" s="188"/>
      <c r="WNC44" s="188"/>
      <c r="WND44" s="188"/>
      <c r="WNE44" s="188"/>
      <c r="WNF44" s="188"/>
      <c r="WNG44" s="188"/>
      <c r="WNH44" s="188"/>
      <c r="WNI44" s="188"/>
      <c r="WNJ44" s="188"/>
      <c r="WNK44" s="188"/>
      <c r="WNL44" s="188"/>
      <c r="WNM44" s="188"/>
      <c r="WNN44" s="188"/>
      <c r="WNO44" s="188"/>
      <c r="WNP44" s="188"/>
      <c r="WNQ44" s="188"/>
      <c r="WNR44" s="188"/>
      <c r="WNS44" s="188"/>
      <c r="WNT44" s="188"/>
      <c r="WNU44" s="188"/>
      <c r="WNV44" s="188"/>
      <c r="WNW44" s="188"/>
      <c r="WNX44" s="188"/>
      <c r="WNY44" s="188"/>
      <c r="WNZ44" s="188"/>
      <c r="WOA44" s="188"/>
      <c r="WOB44" s="188"/>
      <c r="WOC44" s="188"/>
      <c r="WOD44" s="188"/>
      <c r="WOE44" s="188"/>
      <c r="WOF44" s="188"/>
      <c r="WOG44" s="188"/>
      <c r="WOH44" s="188"/>
      <c r="WOI44" s="188"/>
      <c r="WOJ44" s="188"/>
      <c r="WOK44" s="188"/>
      <c r="WOL44" s="188"/>
      <c r="WOM44" s="188"/>
      <c r="WON44" s="188"/>
      <c r="WOO44" s="188"/>
      <c r="WOP44" s="188"/>
      <c r="WOQ44" s="188"/>
      <c r="WOR44" s="188"/>
      <c r="WOS44" s="188"/>
      <c r="WOT44" s="188"/>
      <c r="WOU44" s="188"/>
      <c r="WOV44" s="188"/>
      <c r="WOW44" s="188"/>
      <c r="WOX44" s="188"/>
      <c r="WOY44" s="188"/>
      <c r="WOZ44" s="188"/>
      <c r="WPA44" s="188"/>
      <c r="WPB44" s="188"/>
      <c r="WPC44" s="188"/>
      <c r="WPD44" s="188"/>
      <c r="WPE44" s="188"/>
      <c r="WPF44" s="188"/>
      <c r="WPG44" s="188"/>
      <c r="WPH44" s="188"/>
      <c r="WPI44" s="188"/>
      <c r="WPJ44" s="188"/>
      <c r="WPK44" s="188"/>
      <c r="WPL44" s="188"/>
      <c r="WPM44" s="188"/>
      <c r="WPN44" s="188"/>
      <c r="WPO44" s="188"/>
      <c r="WPP44" s="188"/>
      <c r="WPQ44" s="188"/>
      <c r="WPR44" s="188"/>
      <c r="WPS44" s="188"/>
      <c r="WPT44" s="188"/>
      <c r="WPU44" s="188"/>
      <c r="WPV44" s="188"/>
      <c r="WPW44" s="188"/>
      <c r="WPX44" s="188"/>
      <c r="WPY44" s="188"/>
      <c r="WPZ44" s="188"/>
      <c r="WQA44" s="188"/>
      <c r="WQB44" s="188"/>
      <c r="WQC44" s="188"/>
      <c r="WQD44" s="188"/>
      <c r="WQE44" s="188"/>
      <c r="WQF44" s="188"/>
      <c r="WQG44" s="188"/>
      <c r="WQH44" s="188"/>
      <c r="WQI44" s="188"/>
      <c r="WQJ44" s="188"/>
      <c r="WQK44" s="188"/>
      <c r="WQL44" s="188"/>
      <c r="WQM44" s="188"/>
      <c r="WQN44" s="188"/>
      <c r="WQO44" s="188"/>
      <c r="WQP44" s="188"/>
      <c r="WQQ44" s="188"/>
      <c r="WQR44" s="188"/>
      <c r="WQS44" s="188"/>
      <c r="WQT44" s="188"/>
      <c r="WQU44" s="188"/>
      <c r="WQV44" s="188"/>
      <c r="WQW44" s="188"/>
      <c r="WQX44" s="188"/>
      <c r="WQY44" s="188"/>
      <c r="WQZ44" s="188"/>
      <c r="WRA44" s="188"/>
      <c r="WRB44" s="188"/>
      <c r="WRC44" s="188"/>
      <c r="WRD44" s="188"/>
      <c r="WRE44" s="188"/>
      <c r="WRF44" s="188"/>
      <c r="WRG44" s="188"/>
      <c r="WRH44" s="188"/>
      <c r="WRI44" s="188"/>
      <c r="WRJ44" s="188"/>
      <c r="WRK44" s="188"/>
      <c r="WRL44" s="188"/>
      <c r="WRM44" s="188"/>
      <c r="WRN44" s="188"/>
      <c r="WRO44" s="188"/>
      <c r="WRP44" s="188"/>
      <c r="WRQ44" s="188"/>
      <c r="WRR44" s="188"/>
      <c r="WRS44" s="188"/>
      <c r="WRT44" s="188"/>
      <c r="WRU44" s="188"/>
      <c r="WRV44" s="188"/>
      <c r="WRW44" s="188"/>
      <c r="WRX44" s="188"/>
      <c r="WRY44" s="188"/>
      <c r="WRZ44" s="188"/>
      <c r="WSA44" s="188"/>
      <c r="WSB44" s="188"/>
      <c r="WSC44" s="188"/>
      <c r="WSD44" s="188"/>
      <c r="WSE44" s="188"/>
      <c r="WSF44" s="188"/>
      <c r="WSG44" s="188"/>
      <c r="WSH44" s="188"/>
      <c r="WSI44" s="188"/>
      <c r="WSJ44" s="188"/>
      <c r="WSK44" s="188"/>
      <c r="WSL44" s="188"/>
      <c r="WSM44" s="188"/>
      <c r="WSN44" s="188"/>
      <c r="WSO44" s="188"/>
      <c r="WSP44" s="188"/>
      <c r="WSQ44" s="188"/>
      <c r="WSR44" s="188"/>
      <c r="WSS44" s="188"/>
      <c r="WST44" s="188"/>
      <c r="WSU44" s="188"/>
      <c r="WSV44" s="188"/>
      <c r="WSW44" s="188"/>
      <c r="WSX44" s="188"/>
      <c r="WSY44" s="188"/>
      <c r="WSZ44" s="188"/>
      <c r="WTA44" s="188"/>
      <c r="WTB44" s="188"/>
      <c r="WTC44" s="188"/>
      <c r="WTD44" s="188"/>
      <c r="WTE44" s="188"/>
      <c r="WTF44" s="188"/>
      <c r="WTG44" s="188"/>
      <c r="WTH44" s="188"/>
      <c r="WTI44" s="188"/>
      <c r="WTJ44" s="188"/>
      <c r="WTK44" s="188"/>
      <c r="WTL44" s="188"/>
      <c r="WTM44" s="188"/>
      <c r="WTN44" s="188"/>
      <c r="WTO44" s="188"/>
      <c r="WTP44" s="188"/>
      <c r="WTQ44" s="188"/>
      <c r="WTR44" s="188"/>
      <c r="WTS44" s="188"/>
      <c r="WTT44" s="188"/>
      <c r="WTU44" s="188"/>
      <c r="WTV44" s="188"/>
      <c r="WTW44" s="188"/>
      <c r="WTX44" s="188"/>
      <c r="WTY44" s="188"/>
      <c r="WTZ44" s="188"/>
      <c r="WUA44" s="188"/>
      <c r="WUB44" s="188"/>
      <c r="WUC44" s="188"/>
      <c r="WUD44" s="188"/>
      <c r="WUE44" s="188"/>
      <c r="WUF44" s="188"/>
      <c r="WUG44" s="188"/>
      <c r="WUH44" s="188"/>
      <c r="WUI44" s="188"/>
      <c r="WUJ44" s="188"/>
      <c r="WUK44" s="188"/>
      <c r="WUL44" s="188"/>
      <c r="WUM44" s="188"/>
      <c r="WUN44" s="188"/>
      <c r="WUO44" s="188"/>
      <c r="WUP44" s="188"/>
      <c r="WUQ44" s="188"/>
      <c r="WUR44" s="188"/>
      <c r="WUS44" s="188"/>
      <c r="WUT44" s="188"/>
      <c r="WUU44" s="188"/>
      <c r="WUV44" s="188"/>
      <c r="WUW44" s="188"/>
      <c r="WUX44" s="188"/>
      <c r="WUY44" s="188"/>
      <c r="WUZ44" s="188"/>
      <c r="WVA44" s="188"/>
      <c r="WVB44" s="188"/>
      <c r="WVC44" s="188"/>
      <c r="WVD44" s="188"/>
      <c r="WVE44" s="188"/>
      <c r="WVF44" s="188"/>
      <c r="WVG44" s="188"/>
      <c r="WVH44" s="188"/>
      <c r="WVI44" s="188"/>
      <c r="WVJ44" s="188"/>
      <c r="WVK44" s="188"/>
      <c r="WVL44" s="188"/>
      <c r="WVM44" s="188"/>
      <c r="WVN44" s="188"/>
      <c r="WVO44" s="188"/>
      <c r="WVP44" s="188"/>
      <c r="WVQ44" s="188"/>
      <c r="WVR44" s="188"/>
      <c r="WVS44" s="188"/>
      <c r="WVT44" s="188"/>
      <c r="WVU44" s="188"/>
      <c r="WVV44" s="188"/>
      <c r="WVW44" s="188"/>
      <c r="WVX44" s="188"/>
      <c r="WVY44" s="188"/>
      <c r="WVZ44" s="188"/>
      <c r="WWA44" s="188"/>
      <c r="WWB44" s="188"/>
      <c r="WWC44" s="188"/>
      <c r="WWD44" s="188"/>
      <c r="WWE44" s="188"/>
      <c r="WWF44" s="188"/>
      <c r="WWG44" s="188"/>
      <c r="WWH44" s="188"/>
      <c r="WWI44" s="188"/>
      <c r="WWJ44" s="188"/>
      <c r="WWK44" s="188"/>
      <c r="WWL44" s="188"/>
      <c r="WWM44" s="188"/>
      <c r="WWN44" s="188"/>
      <c r="WWO44" s="188"/>
      <c r="WWP44" s="188"/>
      <c r="WWQ44" s="188"/>
      <c r="WWR44" s="188"/>
      <c r="WWS44" s="188"/>
      <c r="WWT44" s="188"/>
      <c r="WWU44" s="188"/>
      <c r="WWV44" s="188"/>
      <c r="WWW44" s="188"/>
      <c r="WWX44" s="188"/>
      <c r="WWY44" s="188"/>
      <c r="WWZ44" s="188"/>
      <c r="WXA44" s="188"/>
      <c r="WXB44" s="188"/>
      <c r="WXC44" s="188"/>
      <c r="WXD44" s="188"/>
      <c r="WXE44" s="188"/>
      <c r="WXF44" s="188"/>
      <c r="WXG44" s="188"/>
      <c r="WXH44" s="188"/>
      <c r="WXI44" s="188"/>
      <c r="WXJ44" s="188"/>
      <c r="WXK44" s="188"/>
      <c r="WXL44" s="188"/>
      <c r="WXM44" s="188"/>
      <c r="WXN44" s="188"/>
      <c r="WXO44" s="188"/>
      <c r="WXP44" s="188"/>
      <c r="WXQ44" s="188"/>
      <c r="WXR44" s="188"/>
      <c r="WXS44" s="188"/>
      <c r="WXT44" s="188"/>
      <c r="WXU44" s="188"/>
      <c r="WXV44" s="188"/>
      <c r="WXW44" s="188"/>
      <c r="WXX44" s="188"/>
      <c r="WXY44" s="188"/>
      <c r="WXZ44" s="188"/>
      <c r="WYA44" s="188"/>
      <c r="WYB44" s="188"/>
      <c r="WYC44" s="188"/>
      <c r="WYD44" s="188"/>
      <c r="WYE44" s="188"/>
      <c r="WYF44" s="188"/>
      <c r="WYG44" s="188"/>
      <c r="WYH44" s="188"/>
      <c r="WYI44" s="188"/>
      <c r="WYJ44" s="188"/>
      <c r="WYK44" s="188"/>
      <c r="WYL44" s="188"/>
      <c r="WYM44" s="188"/>
      <c r="WYN44" s="188"/>
      <c r="WYO44" s="188"/>
      <c r="WYP44" s="188"/>
      <c r="WYQ44" s="188"/>
      <c r="WYR44" s="188"/>
      <c r="WYS44" s="188"/>
      <c r="WYT44" s="188"/>
      <c r="WYU44" s="188"/>
      <c r="WYV44" s="188"/>
      <c r="WYW44" s="188"/>
      <c r="WYX44" s="188"/>
      <c r="WYY44" s="188"/>
      <c r="WYZ44" s="188"/>
      <c r="WZA44" s="188"/>
      <c r="WZB44" s="188"/>
      <c r="WZC44" s="188"/>
      <c r="WZD44" s="188"/>
      <c r="WZE44" s="188"/>
      <c r="WZF44" s="188"/>
      <c r="WZG44" s="188"/>
      <c r="WZH44" s="188"/>
      <c r="WZI44" s="188"/>
      <c r="WZJ44" s="188"/>
      <c r="WZK44" s="188"/>
      <c r="WZL44" s="188"/>
      <c r="WZM44" s="188"/>
      <c r="WZN44" s="188"/>
      <c r="WZO44" s="188"/>
      <c r="WZP44" s="188"/>
      <c r="WZQ44" s="188"/>
      <c r="WZR44" s="188"/>
      <c r="WZS44" s="188"/>
      <c r="WZT44" s="188"/>
      <c r="WZU44" s="188"/>
      <c r="WZV44" s="188"/>
      <c r="WZW44" s="188"/>
      <c r="WZX44" s="188"/>
      <c r="WZY44" s="188"/>
      <c r="WZZ44" s="188"/>
      <c r="XAA44" s="188"/>
      <c r="XAB44" s="188"/>
      <c r="XAC44" s="188"/>
      <c r="XAD44" s="188"/>
      <c r="XAE44" s="188"/>
      <c r="XAF44" s="188"/>
      <c r="XAG44" s="188"/>
      <c r="XAH44" s="188"/>
      <c r="XAI44" s="188"/>
      <c r="XAJ44" s="188"/>
      <c r="XAK44" s="188"/>
      <c r="XAL44" s="188"/>
      <c r="XAM44" s="188"/>
      <c r="XAN44" s="188"/>
      <c r="XAO44" s="188"/>
      <c r="XAP44" s="188"/>
      <c r="XAQ44" s="188"/>
      <c r="XAR44" s="188"/>
      <c r="XAS44" s="188"/>
      <c r="XAT44" s="188"/>
      <c r="XAU44" s="188"/>
      <c r="XAV44" s="188"/>
      <c r="XAW44" s="188"/>
      <c r="XAX44" s="188"/>
      <c r="XAY44" s="188"/>
      <c r="XAZ44" s="188"/>
      <c r="XBA44" s="188"/>
      <c r="XBB44" s="188"/>
      <c r="XBC44" s="188"/>
      <c r="XBD44" s="188"/>
      <c r="XBE44" s="188"/>
      <c r="XBF44" s="188"/>
      <c r="XBG44" s="188"/>
      <c r="XBH44" s="188"/>
      <c r="XBI44" s="188"/>
      <c r="XBJ44" s="188"/>
      <c r="XBK44" s="188"/>
      <c r="XBL44" s="188"/>
      <c r="XBM44" s="188"/>
      <c r="XBN44" s="188"/>
      <c r="XBO44" s="188"/>
      <c r="XBP44" s="188"/>
      <c r="XBQ44" s="188"/>
      <c r="XBR44" s="188"/>
      <c r="XBS44" s="188"/>
      <c r="XBT44" s="188"/>
      <c r="XBU44" s="188"/>
      <c r="XBV44" s="188"/>
      <c r="XBW44" s="188"/>
      <c r="XBX44" s="188"/>
      <c r="XBY44" s="188"/>
      <c r="XBZ44" s="188"/>
      <c r="XCA44" s="188"/>
      <c r="XCB44" s="188"/>
      <c r="XCC44" s="188"/>
      <c r="XCD44" s="188"/>
      <c r="XCE44" s="188"/>
      <c r="XCF44" s="188"/>
      <c r="XCG44" s="188"/>
      <c r="XCH44" s="188"/>
      <c r="XCI44" s="188"/>
      <c r="XCJ44" s="188"/>
      <c r="XCK44" s="188"/>
      <c r="XCL44" s="188"/>
      <c r="XCM44" s="188"/>
      <c r="XCN44" s="188"/>
      <c r="XCO44" s="188"/>
      <c r="XCP44" s="188"/>
      <c r="XCQ44" s="188"/>
      <c r="XCR44" s="188"/>
      <c r="XCS44" s="188"/>
      <c r="XCT44" s="188"/>
      <c r="XCU44" s="188"/>
      <c r="XCV44" s="188"/>
      <c r="XCW44" s="188"/>
      <c r="XCX44" s="188"/>
      <c r="XCY44" s="188"/>
      <c r="XCZ44" s="188"/>
      <c r="XDA44" s="188"/>
      <c r="XDB44" s="188"/>
      <c r="XDC44" s="188"/>
      <c r="XDD44" s="188"/>
      <c r="XDE44" s="188"/>
      <c r="XDF44" s="188"/>
      <c r="XDG44" s="188"/>
      <c r="XDH44" s="188"/>
      <c r="XDI44" s="188"/>
      <c r="XDJ44" s="188"/>
      <c r="XDK44" s="188"/>
      <c r="XDL44" s="188"/>
      <c r="XDM44" s="188"/>
      <c r="XDN44" s="188"/>
      <c r="XDO44" s="188"/>
      <c r="XDP44" s="188"/>
      <c r="XDQ44" s="188"/>
      <c r="XDR44" s="188"/>
      <c r="XDS44" s="188"/>
      <c r="XDT44" s="188"/>
      <c r="XDU44" s="188"/>
      <c r="XDV44" s="188"/>
      <c r="XDW44" s="188"/>
      <c r="XDX44" s="188"/>
      <c r="XDY44" s="188"/>
      <c r="XDZ44" s="188"/>
      <c r="XEA44" s="188"/>
      <c r="XEB44" s="188"/>
      <c r="XEC44" s="188"/>
      <c r="XED44" s="188"/>
      <c r="XEE44" s="188"/>
      <c r="XEF44" s="188"/>
      <c r="XEG44" s="188"/>
      <c r="XEH44" s="188"/>
      <c r="XEI44" s="188"/>
      <c r="XEJ44" s="188"/>
      <c r="XEK44" s="188"/>
      <c r="XEL44" s="188"/>
      <c r="XEM44" s="188"/>
      <c r="XEN44" s="188"/>
      <c r="XEO44" s="188"/>
      <c r="XEP44" s="188"/>
      <c r="XEQ44" s="188"/>
      <c r="XER44" s="188"/>
      <c r="XES44" s="188"/>
      <c r="XET44" s="188"/>
      <c r="XEU44" s="188"/>
    </row>
    <row r="45" s="189" customFormat="1" ht="25" customHeight="1" spans="1:16375">
      <c r="A45" s="199" t="s">
        <v>174</v>
      </c>
      <c r="B45" s="220" t="s">
        <v>246</v>
      </c>
      <c r="C45" s="201"/>
      <c r="D45" s="201"/>
      <c r="E45" s="201"/>
      <c r="F45" s="210"/>
      <c r="G45" s="202"/>
      <c r="H45" s="216" t="s">
        <v>247</v>
      </c>
      <c r="I45" s="238"/>
      <c r="J45" s="239"/>
      <c r="K45" s="233" t="e">
        <f t="shared" si="2"/>
        <v>#DIV/0!</v>
      </c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8"/>
      <c r="EF45" s="188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  <c r="FF45" s="188"/>
      <c r="FG45" s="188"/>
      <c r="FH45" s="188"/>
      <c r="FI45" s="188"/>
      <c r="FJ45" s="188"/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J45" s="188"/>
      <c r="GK45" s="188"/>
      <c r="GL45" s="188"/>
      <c r="GM45" s="188"/>
      <c r="GN45" s="188"/>
      <c r="GO45" s="188"/>
      <c r="GP45" s="188"/>
      <c r="GQ45" s="188"/>
      <c r="GR45" s="188"/>
      <c r="GS45" s="188"/>
      <c r="GT45" s="188"/>
      <c r="GU45" s="188"/>
      <c r="GV45" s="188"/>
      <c r="GW45" s="188"/>
      <c r="GX45" s="188"/>
      <c r="GY45" s="188"/>
      <c r="GZ45" s="188"/>
      <c r="HA45" s="188"/>
      <c r="HB45" s="188"/>
      <c r="HC45" s="188"/>
      <c r="HD45" s="188"/>
      <c r="HE45" s="188"/>
      <c r="HF45" s="188"/>
      <c r="HG45" s="188"/>
      <c r="HH45" s="188"/>
      <c r="HI45" s="188"/>
      <c r="HJ45" s="188"/>
      <c r="HK45" s="188"/>
      <c r="HL45" s="188"/>
      <c r="HM45" s="188"/>
      <c r="HN45" s="188"/>
      <c r="HO45" s="188"/>
      <c r="HP45" s="188"/>
      <c r="HQ45" s="188"/>
      <c r="HR45" s="188"/>
      <c r="HS45" s="188"/>
      <c r="HT45" s="188"/>
      <c r="HU45" s="188"/>
      <c r="HV45" s="188"/>
      <c r="HW45" s="188"/>
      <c r="HX45" s="188"/>
      <c r="HY45" s="188"/>
      <c r="HZ45" s="188"/>
      <c r="IA45" s="188"/>
      <c r="IB45" s="188"/>
      <c r="IC45" s="188"/>
      <c r="ID45" s="188"/>
      <c r="IE45" s="188"/>
      <c r="IF45" s="188"/>
      <c r="IG45" s="188"/>
      <c r="IH45" s="188"/>
      <c r="II45" s="188"/>
      <c r="IJ45" s="188"/>
      <c r="IK45" s="188"/>
      <c r="IL45" s="188"/>
      <c r="IM45" s="188"/>
      <c r="IN45" s="188"/>
      <c r="IO45" s="188"/>
      <c r="IP45" s="188"/>
      <c r="IQ45" s="188"/>
      <c r="IR45" s="188"/>
      <c r="IS45" s="188"/>
      <c r="IT45" s="188"/>
      <c r="IU45" s="188"/>
      <c r="IV45" s="188"/>
      <c r="IW45" s="188"/>
      <c r="IX45" s="188"/>
      <c r="IY45" s="188"/>
      <c r="IZ45" s="188"/>
      <c r="JA45" s="188"/>
      <c r="JB45" s="188"/>
      <c r="JC45" s="188"/>
      <c r="JD45" s="188"/>
      <c r="JE45" s="188"/>
      <c r="JF45" s="188"/>
      <c r="JG45" s="188"/>
      <c r="JH45" s="188"/>
      <c r="JI45" s="188"/>
      <c r="JJ45" s="188"/>
      <c r="JK45" s="188"/>
      <c r="JL45" s="188"/>
      <c r="JM45" s="188"/>
      <c r="JN45" s="188"/>
      <c r="JO45" s="188"/>
      <c r="JP45" s="188"/>
      <c r="JQ45" s="188"/>
      <c r="JR45" s="188"/>
      <c r="JS45" s="188"/>
      <c r="JT45" s="188"/>
      <c r="JU45" s="188"/>
      <c r="JV45" s="188"/>
      <c r="JW45" s="188"/>
      <c r="JX45" s="188"/>
      <c r="JY45" s="188"/>
      <c r="JZ45" s="188"/>
      <c r="KA45" s="188"/>
      <c r="KB45" s="188"/>
      <c r="KC45" s="188"/>
      <c r="KD45" s="188"/>
      <c r="KE45" s="188"/>
      <c r="KF45" s="188"/>
      <c r="KG45" s="188"/>
      <c r="KH45" s="188"/>
      <c r="KI45" s="188"/>
      <c r="KJ45" s="188"/>
      <c r="KK45" s="188"/>
      <c r="KL45" s="188"/>
      <c r="KM45" s="188"/>
      <c r="KN45" s="188"/>
      <c r="KO45" s="188"/>
      <c r="KP45" s="188"/>
      <c r="KQ45" s="188"/>
      <c r="KR45" s="188"/>
      <c r="KS45" s="188"/>
      <c r="KT45" s="188"/>
      <c r="KU45" s="188"/>
      <c r="KV45" s="188"/>
      <c r="KW45" s="188"/>
      <c r="KX45" s="188"/>
      <c r="KY45" s="188"/>
      <c r="KZ45" s="188"/>
      <c r="LA45" s="188"/>
      <c r="LB45" s="188"/>
      <c r="LC45" s="188"/>
      <c r="LD45" s="188"/>
      <c r="LE45" s="188"/>
      <c r="LF45" s="188"/>
      <c r="LG45" s="188"/>
      <c r="LH45" s="188"/>
      <c r="LI45" s="188"/>
      <c r="LJ45" s="188"/>
      <c r="LK45" s="188"/>
      <c r="LL45" s="188"/>
      <c r="LM45" s="188"/>
      <c r="LN45" s="188"/>
      <c r="LO45" s="188"/>
      <c r="LP45" s="188"/>
      <c r="LQ45" s="188"/>
      <c r="LR45" s="188"/>
      <c r="LS45" s="188"/>
      <c r="LT45" s="188"/>
      <c r="LU45" s="188"/>
      <c r="LV45" s="188"/>
      <c r="LW45" s="188"/>
      <c r="LX45" s="188"/>
      <c r="LY45" s="188"/>
      <c r="LZ45" s="188"/>
      <c r="MA45" s="188"/>
      <c r="MB45" s="188"/>
      <c r="MC45" s="188"/>
      <c r="MD45" s="188"/>
      <c r="ME45" s="188"/>
      <c r="MF45" s="188"/>
      <c r="MG45" s="188"/>
      <c r="MH45" s="188"/>
      <c r="MI45" s="188"/>
      <c r="MJ45" s="188"/>
      <c r="MK45" s="188"/>
      <c r="ML45" s="188"/>
      <c r="MM45" s="188"/>
      <c r="MN45" s="188"/>
      <c r="MO45" s="188"/>
      <c r="MP45" s="188"/>
      <c r="MQ45" s="188"/>
      <c r="MR45" s="188"/>
      <c r="MS45" s="188"/>
      <c r="MT45" s="188"/>
      <c r="MU45" s="188"/>
      <c r="MV45" s="188"/>
      <c r="MW45" s="188"/>
      <c r="MX45" s="188"/>
      <c r="MY45" s="188"/>
      <c r="MZ45" s="188"/>
      <c r="NA45" s="188"/>
      <c r="NB45" s="188"/>
      <c r="NC45" s="188"/>
      <c r="ND45" s="188"/>
      <c r="NE45" s="188"/>
      <c r="NF45" s="188"/>
      <c r="NG45" s="188"/>
      <c r="NH45" s="188"/>
      <c r="NI45" s="188"/>
      <c r="NJ45" s="188"/>
      <c r="NK45" s="188"/>
      <c r="NL45" s="188"/>
      <c r="NM45" s="188"/>
      <c r="NN45" s="188"/>
      <c r="NO45" s="188"/>
      <c r="NP45" s="188"/>
      <c r="NQ45" s="188"/>
      <c r="NR45" s="188"/>
      <c r="NS45" s="188"/>
      <c r="NT45" s="188"/>
      <c r="NU45" s="188"/>
      <c r="NV45" s="188"/>
      <c r="NW45" s="188"/>
      <c r="NX45" s="188"/>
      <c r="NY45" s="188"/>
      <c r="NZ45" s="188"/>
      <c r="OA45" s="188"/>
      <c r="OB45" s="188"/>
      <c r="OC45" s="188"/>
      <c r="OD45" s="188"/>
      <c r="OE45" s="188"/>
      <c r="OF45" s="188"/>
      <c r="OG45" s="188"/>
      <c r="OH45" s="188"/>
      <c r="OI45" s="188"/>
      <c r="OJ45" s="188"/>
      <c r="OK45" s="188"/>
      <c r="OL45" s="188"/>
      <c r="OM45" s="188"/>
      <c r="ON45" s="188"/>
      <c r="OO45" s="188"/>
      <c r="OP45" s="188"/>
      <c r="OQ45" s="188"/>
      <c r="OR45" s="188"/>
      <c r="OS45" s="188"/>
      <c r="OT45" s="188"/>
      <c r="OU45" s="188"/>
      <c r="OV45" s="188"/>
      <c r="OW45" s="188"/>
      <c r="OX45" s="188"/>
      <c r="OY45" s="188"/>
      <c r="OZ45" s="188"/>
      <c r="PA45" s="188"/>
      <c r="PB45" s="188"/>
      <c r="PC45" s="188"/>
      <c r="PD45" s="188"/>
      <c r="PE45" s="188"/>
      <c r="PF45" s="188"/>
      <c r="PG45" s="188"/>
      <c r="PH45" s="188"/>
      <c r="PI45" s="188"/>
      <c r="PJ45" s="188"/>
      <c r="PK45" s="188"/>
      <c r="PL45" s="188"/>
      <c r="PM45" s="188"/>
      <c r="PN45" s="188"/>
      <c r="PO45" s="188"/>
      <c r="PP45" s="188"/>
      <c r="PQ45" s="188"/>
      <c r="PR45" s="188"/>
      <c r="PS45" s="188"/>
      <c r="PT45" s="188"/>
      <c r="PU45" s="188"/>
      <c r="PV45" s="188"/>
      <c r="PW45" s="188"/>
      <c r="PX45" s="188"/>
      <c r="PY45" s="188"/>
      <c r="PZ45" s="188"/>
      <c r="QA45" s="188"/>
      <c r="QB45" s="188"/>
      <c r="QC45" s="188"/>
      <c r="QD45" s="188"/>
      <c r="QE45" s="188"/>
      <c r="QF45" s="188"/>
      <c r="QG45" s="188"/>
      <c r="QH45" s="188"/>
      <c r="QI45" s="188"/>
      <c r="QJ45" s="188"/>
      <c r="QK45" s="188"/>
      <c r="QL45" s="188"/>
      <c r="QM45" s="188"/>
      <c r="QN45" s="188"/>
      <c r="QO45" s="188"/>
      <c r="QP45" s="188"/>
      <c r="QQ45" s="188"/>
      <c r="QR45" s="188"/>
      <c r="QS45" s="188"/>
      <c r="QT45" s="188"/>
      <c r="QU45" s="188"/>
      <c r="QV45" s="188"/>
      <c r="QW45" s="188"/>
      <c r="QX45" s="188"/>
      <c r="QY45" s="188"/>
      <c r="QZ45" s="188"/>
      <c r="RA45" s="188"/>
      <c r="RB45" s="188"/>
      <c r="RC45" s="188"/>
      <c r="RD45" s="188"/>
      <c r="RE45" s="188"/>
      <c r="RF45" s="188"/>
      <c r="RG45" s="188"/>
      <c r="RH45" s="188"/>
      <c r="RI45" s="188"/>
      <c r="RJ45" s="188"/>
      <c r="RK45" s="188"/>
      <c r="RL45" s="188"/>
      <c r="RM45" s="188"/>
      <c r="RN45" s="188"/>
      <c r="RO45" s="188"/>
      <c r="RP45" s="188"/>
      <c r="RQ45" s="188"/>
      <c r="RR45" s="188"/>
      <c r="RS45" s="188"/>
      <c r="RT45" s="188"/>
      <c r="RU45" s="188"/>
      <c r="RV45" s="188"/>
      <c r="RW45" s="188"/>
      <c r="RX45" s="188"/>
      <c r="RY45" s="188"/>
      <c r="RZ45" s="188"/>
      <c r="SA45" s="188"/>
      <c r="SB45" s="188"/>
      <c r="SC45" s="188"/>
      <c r="SD45" s="188"/>
      <c r="SE45" s="188"/>
      <c r="SF45" s="188"/>
      <c r="SG45" s="188"/>
      <c r="SH45" s="188"/>
      <c r="SI45" s="188"/>
      <c r="SJ45" s="188"/>
      <c r="SK45" s="188"/>
      <c r="SL45" s="188"/>
      <c r="SM45" s="188"/>
      <c r="SN45" s="188"/>
      <c r="SO45" s="188"/>
      <c r="SP45" s="188"/>
      <c r="SQ45" s="188"/>
      <c r="SR45" s="188"/>
      <c r="SS45" s="188"/>
      <c r="ST45" s="188"/>
      <c r="SU45" s="188"/>
      <c r="SV45" s="188"/>
      <c r="SW45" s="188"/>
      <c r="SX45" s="188"/>
      <c r="SY45" s="188"/>
      <c r="SZ45" s="188"/>
      <c r="TA45" s="188"/>
      <c r="TB45" s="188"/>
      <c r="TC45" s="188"/>
      <c r="TD45" s="188"/>
      <c r="TE45" s="188"/>
      <c r="TF45" s="188"/>
      <c r="TG45" s="188"/>
      <c r="TH45" s="188"/>
      <c r="TI45" s="188"/>
      <c r="TJ45" s="188"/>
      <c r="TK45" s="188"/>
      <c r="TL45" s="188"/>
      <c r="TM45" s="188"/>
      <c r="TN45" s="188"/>
      <c r="TO45" s="188"/>
      <c r="TP45" s="188"/>
      <c r="TQ45" s="188"/>
      <c r="TR45" s="188"/>
      <c r="TS45" s="188"/>
      <c r="TT45" s="188"/>
      <c r="TU45" s="188"/>
      <c r="TV45" s="188"/>
      <c r="TW45" s="188"/>
      <c r="TX45" s="188"/>
      <c r="TY45" s="188"/>
      <c r="TZ45" s="188"/>
      <c r="UA45" s="188"/>
      <c r="UB45" s="188"/>
      <c r="UC45" s="188"/>
      <c r="UD45" s="188"/>
      <c r="UE45" s="188"/>
      <c r="UF45" s="188"/>
      <c r="UG45" s="188"/>
      <c r="UH45" s="188"/>
      <c r="UI45" s="188"/>
      <c r="UJ45" s="188"/>
      <c r="UK45" s="188"/>
      <c r="UL45" s="188"/>
      <c r="UM45" s="188"/>
      <c r="UN45" s="188"/>
      <c r="UO45" s="188"/>
      <c r="UP45" s="188"/>
      <c r="UQ45" s="188"/>
      <c r="UR45" s="188"/>
      <c r="US45" s="188"/>
      <c r="UT45" s="188"/>
      <c r="UU45" s="188"/>
      <c r="UV45" s="188"/>
      <c r="UW45" s="188"/>
      <c r="UX45" s="188"/>
      <c r="UY45" s="188"/>
      <c r="UZ45" s="188"/>
      <c r="VA45" s="188"/>
      <c r="VB45" s="188"/>
      <c r="VC45" s="188"/>
      <c r="VD45" s="188"/>
      <c r="VE45" s="188"/>
      <c r="VF45" s="188"/>
      <c r="VG45" s="188"/>
      <c r="VH45" s="188"/>
      <c r="VI45" s="188"/>
      <c r="VJ45" s="188"/>
      <c r="VK45" s="188"/>
      <c r="VL45" s="188"/>
      <c r="VM45" s="188"/>
      <c r="VN45" s="188"/>
      <c r="VO45" s="188"/>
      <c r="VP45" s="188"/>
      <c r="VQ45" s="188"/>
      <c r="VR45" s="188"/>
      <c r="VS45" s="188"/>
      <c r="VT45" s="188"/>
      <c r="VU45" s="188"/>
      <c r="VV45" s="188"/>
      <c r="VW45" s="188"/>
      <c r="VX45" s="188"/>
      <c r="VY45" s="188"/>
      <c r="VZ45" s="188"/>
      <c r="WA45" s="188"/>
      <c r="WB45" s="188"/>
      <c r="WC45" s="188"/>
      <c r="WD45" s="188"/>
      <c r="WE45" s="188"/>
      <c r="WF45" s="188"/>
      <c r="WG45" s="188"/>
      <c r="WH45" s="188"/>
      <c r="WI45" s="188"/>
      <c r="WJ45" s="188"/>
      <c r="WK45" s="188"/>
      <c r="WL45" s="188"/>
      <c r="WM45" s="188"/>
      <c r="WN45" s="188"/>
      <c r="WO45" s="188"/>
      <c r="WP45" s="188"/>
      <c r="WQ45" s="188"/>
      <c r="WR45" s="188"/>
      <c r="WS45" s="188"/>
      <c r="WT45" s="188"/>
      <c r="WU45" s="188"/>
      <c r="WV45" s="188"/>
      <c r="WW45" s="188"/>
      <c r="WX45" s="188"/>
      <c r="WY45" s="188"/>
      <c r="WZ45" s="188"/>
      <c r="XA45" s="188"/>
      <c r="XB45" s="188"/>
      <c r="XC45" s="188"/>
      <c r="XD45" s="188"/>
      <c r="XE45" s="188"/>
      <c r="XF45" s="188"/>
      <c r="XG45" s="188"/>
      <c r="XH45" s="188"/>
      <c r="XI45" s="188"/>
      <c r="XJ45" s="188"/>
      <c r="XK45" s="188"/>
      <c r="XL45" s="188"/>
      <c r="XM45" s="188"/>
      <c r="XN45" s="188"/>
      <c r="XO45" s="188"/>
      <c r="XP45" s="188"/>
      <c r="XQ45" s="188"/>
      <c r="XR45" s="188"/>
      <c r="XS45" s="188"/>
      <c r="XT45" s="188"/>
      <c r="XU45" s="188"/>
      <c r="XV45" s="188"/>
      <c r="XW45" s="188"/>
      <c r="XX45" s="188"/>
      <c r="XY45" s="188"/>
      <c r="XZ45" s="188"/>
      <c r="YA45" s="188"/>
      <c r="YB45" s="188"/>
      <c r="YC45" s="188"/>
      <c r="YD45" s="188"/>
      <c r="YE45" s="188"/>
      <c r="YF45" s="188"/>
      <c r="YG45" s="188"/>
      <c r="YH45" s="188"/>
      <c r="YI45" s="188"/>
      <c r="YJ45" s="188"/>
      <c r="YK45" s="188"/>
      <c r="YL45" s="188"/>
      <c r="YM45" s="188"/>
      <c r="YN45" s="188"/>
      <c r="YO45" s="188"/>
      <c r="YP45" s="188"/>
      <c r="YQ45" s="188"/>
      <c r="YR45" s="188"/>
      <c r="YS45" s="188"/>
      <c r="YT45" s="188"/>
      <c r="YU45" s="188"/>
      <c r="YV45" s="188"/>
      <c r="YW45" s="188"/>
      <c r="YX45" s="188"/>
      <c r="YY45" s="188"/>
      <c r="YZ45" s="188"/>
      <c r="ZA45" s="188"/>
      <c r="ZB45" s="188"/>
      <c r="ZC45" s="188"/>
      <c r="ZD45" s="188"/>
      <c r="ZE45" s="188"/>
      <c r="ZF45" s="188"/>
      <c r="ZG45" s="188"/>
      <c r="ZH45" s="188"/>
      <c r="ZI45" s="188"/>
      <c r="ZJ45" s="188"/>
      <c r="ZK45" s="188"/>
      <c r="ZL45" s="188"/>
      <c r="ZM45" s="188"/>
      <c r="ZN45" s="188"/>
      <c r="ZO45" s="188"/>
      <c r="ZP45" s="188"/>
      <c r="ZQ45" s="188"/>
      <c r="ZR45" s="188"/>
      <c r="ZS45" s="188"/>
      <c r="ZT45" s="188"/>
      <c r="ZU45" s="188"/>
      <c r="ZV45" s="188"/>
      <c r="ZW45" s="188"/>
      <c r="ZX45" s="188"/>
      <c r="ZY45" s="188"/>
      <c r="ZZ45" s="188"/>
      <c r="AAA45" s="188"/>
      <c r="AAB45" s="188"/>
      <c r="AAC45" s="188"/>
      <c r="AAD45" s="188"/>
      <c r="AAE45" s="188"/>
      <c r="AAF45" s="188"/>
      <c r="AAG45" s="188"/>
      <c r="AAH45" s="188"/>
      <c r="AAI45" s="188"/>
      <c r="AAJ45" s="188"/>
      <c r="AAK45" s="188"/>
      <c r="AAL45" s="188"/>
      <c r="AAM45" s="188"/>
      <c r="AAN45" s="188"/>
      <c r="AAO45" s="188"/>
      <c r="AAP45" s="188"/>
      <c r="AAQ45" s="188"/>
      <c r="AAR45" s="188"/>
      <c r="AAS45" s="188"/>
      <c r="AAT45" s="188"/>
      <c r="AAU45" s="188"/>
      <c r="AAV45" s="188"/>
      <c r="AAW45" s="188"/>
      <c r="AAX45" s="188"/>
      <c r="AAY45" s="188"/>
      <c r="AAZ45" s="188"/>
      <c r="ABA45" s="188"/>
      <c r="ABB45" s="188"/>
      <c r="ABC45" s="188"/>
      <c r="ABD45" s="188"/>
      <c r="ABE45" s="188"/>
      <c r="ABF45" s="188"/>
      <c r="ABG45" s="188"/>
      <c r="ABH45" s="188"/>
      <c r="ABI45" s="188"/>
      <c r="ABJ45" s="188"/>
      <c r="ABK45" s="188"/>
      <c r="ABL45" s="188"/>
      <c r="ABM45" s="188"/>
      <c r="ABN45" s="188"/>
      <c r="ABO45" s="188"/>
      <c r="ABP45" s="188"/>
      <c r="ABQ45" s="188"/>
      <c r="ABR45" s="188"/>
      <c r="ABS45" s="188"/>
      <c r="ABT45" s="188"/>
      <c r="ABU45" s="188"/>
      <c r="ABV45" s="188"/>
      <c r="ABW45" s="188"/>
      <c r="ABX45" s="188"/>
      <c r="ABY45" s="188"/>
      <c r="ABZ45" s="188"/>
      <c r="ACA45" s="188"/>
      <c r="ACB45" s="188"/>
      <c r="ACC45" s="188"/>
      <c r="ACD45" s="188"/>
      <c r="ACE45" s="188"/>
      <c r="ACF45" s="188"/>
      <c r="ACG45" s="188"/>
      <c r="ACH45" s="188"/>
      <c r="ACI45" s="188"/>
      <c r="ACJ45" s="188"/>
      <c r="ACK45" s="188"/>
      <c r="ACL45" s="188"/>
      <c r="ACM45" s="188"/>
      <c r="ACN45" s="188"/>
      <c r="ACO45" s="188"/>
      <c r="ACP45" s="188"/>
      <c r="ACQ45" s="188"/>
      <c r="ACR45" s="188"/>
      <c r="ACS45" s="188"/>
      <c r="ACT45" s="188"/>
      <c r="ACU45" s="188"/>
      <c r="ACV45" s="188"/>
      <c r="ACW45" s="188"/>
      <c r="ACX45" s="188"/>
      <c r="ACY45" s="188"/>
      <c r="ACZ45" s="188"/>
      <c r="ADA45" s="188"/>
      <c r="ADB45" s="188"/>
      <c r="ADC45" s="188"/>
      <c r="ADD45" s="188"/>
      <c r="ADE45" s="188"/>
      <c r="ADF45" s="188"/>
      <c r="ADG45" s="188"/>
      <c r="ADH45" s="188"/>
      <c r="ADI45" s="188"/>
      <c r="ADJ45" s="188"/>
      <c r="ADK45" s="188"/>
      <c r="ADL45" s="188"/>
      <c r="ADM45" s="188"/>
      <c r="ADN45" s="188"/>
      <c r="ADO45" s="188"/>
      <c r="ADP45" s="188"/>
      <c r="ADQ45" s="188"/>
      <c r="ADR45" s="188"/>
      <c r="ADS45" s="188"/>
      <c r="ADT45" s="188"/>
      <c r="ADU45" s="188"/>
      <c r="ADV45" s="188"/>
      <c r="ADW45" s="188"/>
      <c r="ADX45" s="188"/>
      <c r="ADY45" s="188"/>
      <c r="ADZ45" s="188"/>
      <c r="AEA45" s="188"/>
      <c r="AEB45" s="188"/>
      <c r="AEC45" s="188"/>
      <c r="AED45" s="188"/>
      <c r="AEE45" s="188"/>
      <c r="AEF45" s="188"/>
      <c r="AEG45" s="188"/>
      <c r="AEH45" s="188"/>
      <c r="AEI45" s="188"/>
      <c r="AEJ45" s="188"/>
      <c r="AEK45" s="188"/>
      <c r="AEL45" s="188"/>
      <c r="AEM45" s="188"/>
      <c r="AEN45" s="188"/>
      <c r="AEO45" s="188"/>
      <c r="AEP45" s="188"/>
      <c r="AEQ45" s="188"/>
      <c r="AER45" s="188"/>
      <c r="AES45" s="188"/>
      <c r="AET45" s="188"/>
      <c r="AEU45" s="188"/>
      <c r="AEV45" s="188"/>
      <c r="AEW45" s="188"/>
      <c r="AEX45" s="188"/>
      <c r="AEY45" s="188"/>
      <c r="AEZ45" s="188"/>
      <c r="AFA45" s="188"/>
      <c r="AFB45" s="188"/>
      <c r="AFC45" s="188"/>
      <c r="AFD45" s="188"/>
      <c r="AFE45" s="188"/>
      <c r="AFF45" s="188"/>
      <c r="AFG45" s="188"/>
      <c r="AFH45" s="188"/>
      <c r="AFI45" s="188"/>
      <c r="AFJ45" s="188"/>
      <c r="AFK45" s="188"/>
      <c r="AFL45" s="188"/>
      <c r="AFM45" s="188"/>
      <c r="AFN45" s="188"/>
      <c r="AFO45" s="188"/>
      <c r="AFP45" s="188"/>
      <c r="AFQ45" s="188"/>
      <c r="AFR45" s="188"/>
      <c r="AFS45" s="188"/>
      <c r="AFT45" s="188"/>
      <c r="AFU45" s="188"/>
      <c r="AFV45" s="188"/>
      <c r="AFW45" s="188"/>
      <c r="AFX45" s="188"/>
      <c r="AFY45" s="188"/>
      <c r="AFZ45" s="188"/>
      <c r="AGA45" s="188"/>
      <c r="AGB45" s="188"/>
      <c r="AGC45" s="188"/>
      <c r="AGD45" s="188"/>
      <c r="AGE45" s="188"/>
      <c r="AGF45" s="188"/>
      <c r="AGG45" s="188"/>
      <c r="AGH45" s="188"/>
      <c r="AGI45" s="188"/>
      <c r="AGJ45" s="188"/>
      <c r="AGK45" s="188"/>
      <c r="AGL45" s="188"/>
      <c r="AGM45" s="188"/>
      <c r="AGN45" s="188"/>
      <c r="AGO45" s="188"/>
      <c r="AGP45" s="188"/>
      <c r="AGQ45" s="188"/>
      <c r="AGR45" s="188"/>
      <c r="AGS45" s="188"/>
      <c r="AGT45" s="188"/>
      <c r="AGU45" s="188"/>
      <c r="AGV45" s="188"/>
      <c r="AGW45" s="188"/>
      <c r="AGX45" s="188"/>
      <c r="AGY45" s="188"/>
      <c r="AGZ45" s="188"/>
      <c r="AHA45" s="188"/>
      <c r="AHB45" s="188"/>
      <c r="AHC45" s="188"/>
      <c r="AHD45" s="188"/>
      <c r="AHE45" s="188"/>
      <c r="AHF45" s="188"/>
      <c r="AHG45" s="188"/>
      <c r="AHH45" s="188"/>
      <c r="AHI45" s="188"/>
      <c r="AHJ45" s="188"/>
      <c r="AHK45" s="188"/>
      <c r="AHL45" s="188"/>
      <c r="AHM45" s="188"/>
      <c r="AHN45" s="188"/>
      <c r="AHO45" s="188"/>
      <c r="AHP45" s="188"/>
      <c r="AHQ45" s="188"/>
      <c r="AHR45" s="188"/>
      <c r="AHS45" s="188"/>
      <c r="AHT45" s="188"/>
      <c r="AHU45" s="188"/>
      <c r="AHV45" s="188"/>
      <c r="AHW45" s="188"/>
      <c r="AHX45" s="188"/>
      <c r="AHY45" s="188"/>
      <c r="AHZ45" s="188"/>
      <c r="AIA45" s="188"/>
      <c r="AIB45" s="188"/>
      <c r="AIC45" s="188"/>
      <c r="AID45" s="188"/>
      <c r="AIE45" s="188"/>
      <c r="AIF45" s="188"/>
      <c r="AIG45" s="188"/>
      <c r="AIH45" s="188"/>
      <c r="AII45" s="188"/>
      <c r="AIJ45" s="188"/>
      <c r="AIK45" s="188"/>
      <c r="AIL45" s="188"/>
      <c r="AIM45" s="188"/>
      <c r="AIN45" s="188"/>
      <c r="AIO45" s="188"/>
      <c r="AIP45" s="188"/>
      <c r="AIQ45" s="188"/>
      <c r="AIR45" s="188"/>
      <c r="AIS45" s="188"/>
      <c r="AIT45" s="188"/>
      <c r="AIU45" s="188"/>
      <c r="AIV45" s="188"/>
      <c r="AIW45" s="188"/>
      <c r="AIX45" s="188"/>
      <c r="AIY45" s="188"/>
      <c r="AIZ45" s="188"/>
      <c r="AJA45" s="188"/>
      <c r="AJB45" s="188"/>
      <c r="AJC45" s="188"/>
      <c r="AJD45" s="188"/>
      <c r="AJE45" s="188"/>
      <c r="AJF45" s="188"/>
      <c r="AJG45" s="188"/>
      <c r="AJH45" s="188"/>
      <c r="AJI45" s="188"/>
      <c r="AJJ45" s="188"/>
      <c r="AJK45" s="188"/>
      <c r="AJL45" s="188"/>
      <c r="AJM45" s="188"/>
      <c r="AJN45" s="188"/>
      <c r="AJO45" s="188"/>
      <c r="AJP45" s="188"/>
      <c r="AJQ45" s="188"/>
      <c r="AJR45" s="188"/>
      <c r="AJS45" s="188"/>
      <c r="AJT45" s="188"/>
      <c r="AJU45" s="188"/>
      <c r="AJV45" s="188"/>
      <c r="AJW45" s="188"/>
      <c r="AJX45" s="188"/>
      <c r="AJY45" s="188"/>
      <c r="AJZ45" s="188"/>
      <c r="AKA45" s="188"/>
      <c r="AKB45" s="188"/>
      <c r="AKC45" s="188"/>
      <c r="AKD45" s="188"/>
      <c r="AKE45" s="188"/>
      <c r="AKF45" s="188"/>
      <c r="AKG45" s="188"/>
      <c r="AKH45" s="188"/>
      <c r="AKI45" s="188"/>
      <c r="AKJ45" s="188"/>
      <c r="AKK45" s="188"/>
      <c r="AKL45" s="188"/>
      <c r="AKM45" s="188"/>
      <c r="AKN45" s="188"/>
      <c r="AKO45" s="188"/>
      <c r="AKP45" s="188"/>
      <c r="AKQ45" s="188"/>
      <c r="AKR45" s="188"/>
      <c r="AKS45" s="188"/>
      <c r="AKT45" s="188"/>
      <c r="AKU45" s="188"/>
      <c r="AKV45" s="188"/>
      <c r="AKW45" s="188"/>
      <c r="AKX45" s="188"/>
      <c r="AKY45" s="188"/>
      <c r="AKZ45" s="188"/>
      <c r="ALA45" s="188"/>
      <c r="ALB45" s="188"/>
      <c r="ALC45" s="188"/>
      <c r="ALD45" s="188"/>
      <c r="ALE45" s="188"/>
      <c r="ALF45" s="188"/>
      <c r="ALG45" s="188"/>
      <c r="ALH45" s="188"/>
      <c r="ALI45" s="188"/>
      <c r="ALJ45" s="188"/>
      <c r="ALK45" s="188"/>
      <c r="ALL45" s="188"/>
      <c r="ALM45" s="188"/>
      <c r="ALN45" s="188"/>
      <c r="ALO45" s="188"/>
      <c r="ALP45" s="188"/>
      <c r="ALQ45" s="188"/>
      <c r="ALR45" s="188"/>
      <c r="ALS45" s="188"/>
      <c r="ALT45" s="188"/>
      <c r="ALU45" s="188"/>
      <c r="ALV45" s="188"/>
      <c r="ALW45" s="188"/>
      <c r="ALX45" s="188"/>
      <c r="ALY45" s="188"/>
      <c r="ALZ45" s="188"/>
      <c r="AMA45" s="188"/>
      <c r="AMB45" s="188"/>
      <c r="AMC45" s="188"/>
      <c r="AMD45" s="188"/>
      <c r="AME45" s="188"/>
      <c r="AMF45" s="188"/>
      <c r="AMG45" s="188"/>
      <c r="AMH45" s="188"/>
      <c r="AMI45" s="188"/>
      <c r="AMJ45" s="188"/>
      <c r="AMK45" s="188"/>
      <c r="AML45" s="188"/>
      <c r="AMM45" s="188"/>
      <c r="AMN45" s="188"/>
      <c r="AMO45" s="188"/>
      <c r="AMP45" s="188"/>
      <c r="AMQ45" s="188"/>
      <c r="AMR45" s="188"/>
      <c r="AMS45" s="188"/>
      <c r="AMT45" s="188"/>
      <c r="AMU45" s="188"/>
      <c r="AMV45" s="188"/>
      <c r="AMW45" s="188"/>
      <c r="AMX45" s="188"/>
      <c r="AMY45" s="188"/>
      <c r="AMZ45" s="188"/>
      <c r="ANA45" s="188"/>
      <c r="ANB45" s="188"/>
      <c r="ANC45" s="188"/>
      <c r="AND45" s="188"/>
      <c r="ANE45" s="188"/>
      <c r="ANF45" s="188"/>
      <c r="ANG45" s="188"/>
      <c r="ANH45" s="188"/>
      <c r="ANI45" s="188"/>
      <c r="ANJ45" s="188"/>
      <c r="ANK45" s="188"/>
      <c r="ANL45" s="188"/>
      <c r="ANM45" s="188"/>
      <c r="ANN45" s="188"/>
      <c r="ANO45" s="188"/>
      <c r="ANP45" s="188"/>
      <c r="ANQ45" s="188"/>
      <c r="ANR45" s="188"/>
      <c r="ANS45" s="188"/>
      <c r="ANT45" s="188"/>
      <c r="ANU45" s="188"/>
      <c r="ANV45" s="188"/>
      <c r="ANW45" s="188"/>
      <c r="ANX45" s="188"/>
      <c r="ANY45" s="188"/>
      <c r="ANZ45" s="188"/>
      <c r="AOA45" s="188"/>
      <c r="AOB45" s="188"/>
      <c r="AOC45" s="188"/>
      <c r="AOD45" s="188"/>
      <c r="AOE45" s="188"/>
      <c r="AOF45" s="188"/>
      <c r="AOG45" s="188"/>
      <c r="AOH45" s="188"/>
      <c r="AOI45" s="188"/>
      <c r="AOJ45" s="188"/>
      <c r="AOK45" s="188"/>
      <c r="AOL45" s="188"/>
      <c r="AOM45" s="188"/>
      <c r="AON45" s="188"/>
      <c r="AOO45" s="188"/>
      <c r="AOP45" s="188"/>
      <c r="AOQ45" s="188"/>
      <c r="AOR45" s="188"/>
      <c r="AOS45" s="188"/>
      <c r="AOT45" s="188"/>
      <c r="AOU45" s="188"/>
      <c r="AOV45" s="188"/>
      <c r="AOW45" s="188"/>
      <c r="AOX45" s="188"/>
      <c r="AOY45" s="188"/>
      <c r="AOZ45" s="188"/>
      <c r="APA45" s="188"/>
      <c r="APB45" s="188"/>
      <c r="APC45" s="188"/>
      <c r="APD45" s="188"/>
      <c r="APE45" s="188"/>
      <c r="APF45" s="188"/>
      <c r="APG45" s="188"/>
      <c r="APH45" s="188"/>
      <c r="API45" s="188"/>
      <c r="APJ45" s="188"/>
      <c r="APK45" s="188"/>
      <c r="APL45" s="188"/>
      <c r="APM45" s="188"/>
      <c r="APN45" s="188"/>
      <c r="APO45" s="188"/>
      <c r="APP45" s="188"/>
      <c r="APQ45" s="188"/>
      <c r="APR45" s="188"/>
      <c r="APS45" s="188"/>
      <c r="APT45" s="188"/>
      <c r="APU45" s="188"/>
      <c r="APV45" s="188"/>
      <c r="APW45" s="188"/>
      <c r="APX45" s="188"/>
      <c r="APY45" s="188"/>
      <c r="APZ45" s="188"/>
      <c r="AQA45" s="188"/>
      <c r="AQB45" s="188"/>
      <c r="AQC45" s="188"/>
      <c r="AQD45" s="188"/>
      <c r="AQE45" s="188"/>
      <c r="AQF45" s="188"/>
      <c r="AQG45" s="188"/>
      <c r="AQH45" s="188"/>
      <c r="AQI45" s="188"/>
      <c r="AQJ45" s="188"/>
      <c r="AQK45" s="188"/>
      <c r="AQL45" s="188"/>
      <c r="AQM45" s="188"/>
      <c r="AQN45" s="188"/>
      <c r="AQO45" s="188"/>
      <c r="AQP45" s="188"/>
      <c r="AQQ45" s="188"/>
      <c r="AQR45" s="188"/>
      <c r="AQS45" s="188"/>
      <c r="AQT45" s="188"/>
      <c r="AQU45" s="188"/>
      <c r="AQV45" s="188"/>
      <c r="AQW45" s="188"/>
      <c r="AQX45" s="188"/>
      <c r="AQY45" s="188"/>
      <c r="AQZ45" s="188"/>
      <c r="ARA45" s="188"/>
      <c r="ARB45" s="188"/>
      <c r="ARC45" s="188"/>
      <c r="ARD45" s="188"/>
      <c r="ARE45" s="188"/>
      <c r="ARF45" s="188"/>
      <c r="ARG45" s="188"/>
      <c r="ARH45" s="188"/>
      <c r="ARI45" s="188"/>
      <c r="ARJ45" s="188"/>
      <c r="ARK45" s="188"/>
      <c r="ARL45" s="188"/>
      <c r="ARM45" s="188"/>
      <c r="ARN45" s="188"/>
      <c r="ARO45" s="188"/>
      <c r="ARP45" s="188"/>
      <c r="ARQ45" s="188"/>
      <c r="ARR45" s="188"/>
      <c r="ARS45" s="188"/>
      <c r="ART45" s="188"/>
      <c r="ARU45" s="188"/>
      <c r="ARV45" s="188"/>
      <c r="ARW45" s="188"/>
      <c r="ARX45" s="188"/>
      <c r="ARY45" s="188"/>
      <c r="ARZ45" s="188"/>
      <c r="ASA45" s="188"/>
      <c r="ASB45" s="188"/>
      <c r="ASC45" s="188"/>
      <c r="ASD45" s="188"/>
      <c r="ASE45" s="188"/>
      <c r="ASF45" s="188"/>
      <c r="ASG45" s="188"/>
      <c r="ASH45" s="188"/>
      <c r="ASI45" s="188"/>
      <c r="ASJ45" s="188"/>
      <c r="ASK45" s="188"/>
      <c r="ASL45" s="188"/>
      <c r="ASM45" s="188"/>
      <c r="ASN45" s="188"/>
      <c r="ASO45" s="188"/>
      <c r="ASP45" s="188"/>
      <c r="ASQ45" s="188"/>
      <c r="ASR45" s="188"/>
      <c r="ASS45" s="188"/>
      <c r="AST45" s="188"/>
      <c r="ASU45" s="188"/>
      <c r="ASV45" s="188"/>
      <c r="ASW45" s="188"/>
      <c r="ASX45" s="188"/>
      <c r="ASY45" s="188"/>
      <c r="ASZ45" s="188"/>
      <c r="ATA45" s="188"/>
      <c r="ATB45" s="188"/>
      <c r="ATC45" s="188"/>
      <c r="ATD45" s="188"/>
      <c r="ATE45" s="188"/>
      <c r="ATF45" s="188"/>
      <c r="ATG45" s="188"/>
      <c r="ATH45" s="188"/>
      <c r="ATI45" s="188"/>
      <c r="ATJ45" s="188"/>
      <c r="ATK45" s="188"/>
      <c r="ATL45" s="188"/>
      <c r="ATM45" s="188"/>
      <c r="ATN45" s="188"/>
      <c r="ATO45" s="188"/>
      <c r="ATP45" s="188"/>
      <c r="ATQ45" s="188"/>
      <c r="ATR45" s="188"/>
      <c r="ATS45" s="188"/>
      <c r="ATT45" s="188"/>
      <c r="ATU45" s="188"/>
      <c r="ATV45" s="188"/>
      <c r="ATW45" s="188"/>
      <c r="ATX45" s="188"/>
      <c r="ATY45" s="188"/>
      <c r="ATZ45" s="188"/>
      <c r="AUA45" s="188"/>
      <c r="AUB45" s="188"/>
      <c r="AUC45" s="188"/>
      <c r="AUD45" s="188"/>
      <c r="AUE45" s="188"/>
      <c r="AUF45" s="188"/>
      <c r="AUG45" s="188"/>
      <c r="AUH45" s="188"/>
      <c r="AUI45" s="188"/>
      <c r="AUJ45" s="188"/>
      <c r="AUK45" s="188"/>
      <c r="AUL45" s="188"/>
      <c r="AUM45" s="188"/>
      <c r="AUN45" s="188"/>
      <c r="AUO45" s="188"/>
      <c r="AUP45" s="188"/>
      <c r="AUQ45" s="188"/>
      <c r="AUR45" s="188"/>
      <c r="AUS45" s="188"/>
      <c r="AUT45" s="188"/>
      <c r="AUU45" s="188"/>
      <c r="AUV45" s="188"/>
      <c r="AUW45" s="188"/>
      <c r="AUX45" s="188"/>
      <c r="AUY45" s="188"/>
      <c r="AUZ45" s="188"/>
      <c r="AVA45" s="188"/>
      <c r="AVB45" s="188"/>
      <c r="AVC45" s="188"/>
      <c r="AVD45" s="188"/>
      <c r="AVE45" s="188"/>
      <c r="AVF45" s="188"/>
      <c r="AVG45" s="188"/>
      <c r="AVH45" s="188"/>
      <c r="AVI45" s="188"/>
      <c r="AVJ45" s="188"/>
      <c r="AVK45" s="188"/>
      <c r="AVL45" s="188"/>
      <c r="AVM45" s="188"/>
      <c r="AVN45" s="188"/>
      <c r="AVO45" s="188"/>
      <c r="AVP45" s="188"/>
      <c r="AVQ45" s="188"/>
      <c r="AVR45" s="188"/>
      <c r="AVS45" s="188"/>
      <c r="AVT45" s="188"/>
      <c r="AVU45" s="188"/>
      <c r="AVV45" s="188"/>
      <c r="AVW45" s="188"/>
      <c r="AVX45" s="188"/>
      <c r="AVY45" s="188"/>
      <c r="AVZ45" s="188"/>
      <c r="AWA45" s="188"/>
      <c r="AWB45" s="188"/>
      <c r="AWC45" s="188"/>
      <c r="AWD45" s="188"/>
      <c r="AWE45" s="188"/>
      <c r="AWF45" s="188"/>
      <c r="AWG45" s="188"/>
      <c r="AWH45" s="188"/>
      <c r="AWI45" s="188"/>
      <c r="AWJ45" s="188"/>
      <c r="AWK45" s="188"/>
      <c r="AWL45" s="188"/>
      <c r="AWM45" s="188"/>
      <c r="AWN45" s="188"/>
      <c r="AWO45" s="188"/>
      <c r="AWP45" s="188"/>
      <c r="AWQ45" s="188"/>
      <c r="AWR45" s="188"/>
      <c r="AWS45" s="188"/>
      <c r="AWT45" s="188"/>
      <c r="AWU45" s="188"/>
      <c r="AWV45" s="188"/>
      <c r="AWW45" s="188"/>
      <c r="AWX45" s="188"/>
      <c r="AWY45" s="188"/>
      <c r="AWZ45" s="188"/>
      <c r="AXA45" s="188"/>
      <c r="AXB45" s="188"/>
      <c r="AXC45" s="188"/>
      <c r="AXD45" s="188"/>
      <c r="AXE45" s="188"/>
      <c r="AXF45" s="188"/>
      <c r="AXG45" s="188"/>
      <c r="AXH45" s="188"/>
      <c r="AXI45" s="188"/>
      <c r="AXJ45" s="188"/>
      <c r="AXK45" s="188"/>
      <c r="AXL45" s="188"/>
      <c r="AXM45" s="188"/>
      <c r="AXN45" s="188"/>
      <c r="AXO45" s="188"/>
      <c r="AXP45" s="188"/>
      <c r="AXQ45" s="188"/>
      <c r="AXR45" s="188"/>
      <c r="AXS45" s="188"/>
      <c r="AXT45" s="188"/>
      <c r="AXU45" s="188"/>
      <c r="AXV45" s="188"/>
      <c r="AXW45" s="188"/>
      <c r="AXX45" s="188"/>
      <c r="AXY45" s="188"/>
      <c r="AXZ45" s="188"/>
      <c r="AYA45" s="188"/>
      <c r="AYB45" s="188"/>
      <c r="AYC45" s="188"/>
      <c r="AYD45" s="188"/>
      <c r="AYE45" s="188"/>
      <c r="AYF45" s="188"/>
      <c r="AYG45" s="188"/>
      <c r="AYH45" s="188"/>
      <c r="AYI45" s="188"/>
      <c r="AYJ45" s="188"/>
      <c r="AYK45" s="188"/>
      <c r="AYL45" s="188"/>
      <c r="AYM45" s="188"/>
      <c r="AYN45" s="188"/>
      <c r="AYO45" s="188"/>
      <c r="AYP45" s="188"/>
      <c r="AYQ45" s="188"/>
      <c r="AYR45" s="188"/>
      <c r="AYS45" s="188"/>
      <c r="AYT45" s="188"/>
      <c r="AYU45" s="188"/>
      <c r="AYV45" s="188"/>
      <c r="AYW45" s="188"/>
      <c r="AYX45" s="188"/>
      <c r="AYY45" s="188"/>
      <c r="AYZ45" s="188"/>
      <c r="AZA45" s="188"/>
      <c r="AZB45" s="188"/>
      <c r="AZC45" s="188"/>
      <c r="AZD45" s="188"/>
      <c r="AZE45" s="188"/>
      <c r="AZF45" s="188"/>
      <c r="AZG45" s="188"/>
      <c r="AZH45" s="188"/>
      <c r="AZI45" s="188"/>
      <c r="AZJ45" s="188"/>
      <c r="AZK45" s="188"/>
      <c r="AZL45" s="188"/>
      <c r="AZM45" s="188"/>
      <c r="AZN45" s="188"/>
      <c r="AZO45" s="188"/>
      <c r="AZP45" s="188"/>
      <c r="AZQ45" s="188"/>
      <c r="AZR45" s="188"/>
      <c r="AZS45" s="188"/>
      <c r="AZT45" s="188"/>
      <c r="AZU45" s="188"/>
      <c r="AZV45" s="188"/>
      <c r="AZW45" s="188"/>
      <c r="AZX45" s="188"/>
      <c r="AZY45" s="188"/>
      <c r="AZZ45" s="188"/>
      <c r="BAA45" s="188"/>
      <c r="BAB45" s="188"/>
      <c r="BAC45" s="188"/>
      <c r="BAD45" s="188"/>
      <c r="BAE45" s="188"/>
      <c r="BAF45" s="188"/>
      <c r="BAG45" s="188"/>
      <c r="BAH45" s="188"/>
      <c r="BAI45" s="188"/>
      <c r="BAJ45" s="188"/>
      <c r="BAK45" s="188"/>
      <c r="BAL45" s="188"/>
      <c r="BAM45" s="188"/>
      <c r="BAN45" s="188"/>
      <c r="BAO45" s="188"/>
      <c r="BAP45" s="188"/>
      <c r="BAQ45" s="188"/>
      <c r="BAR45" s="188"/>
      <c r="BAS45" s="188"/>
      <c r="BAT45" s="188"/>
      <c r="BAU45" s="188"/>
      <c r="BAV45" s="188"/>
      <c r="BAW45" s="188"/>
      <c r="BAX45" s="188"/>
      <c r="BAY45" s="188"/>
      <c r="BAZ45" s="188"/>
      <c r="BBA45" s="188"/>
      <c r="BBB45" s="188"/>
      <c r="BBC45" s="188"/>
      <c r="BBD45" s="188"/>
      <c r="BBE45" s="188"/>
      <c r="BBF45" s="188"/>
      <c r="BBG45" s="188"/>
      <c r="BBH45" s="188"/>
      <c r="BBI45" s="188"/>
      <c r="BBJ45" s="188"/>
      <c r="BBK45" s="188"/>
      <c r="BBL45" s="188"/>
      <c r="BBM45" s="188"/>
      <c r="BBN45" s="188"/>
      <c r="BBO45" s="188"/>
      <c r="BBP45" s="188"/>
      <c r="BBQ45" s="188"/>
      <c r="BBR45" s="188"/>
      <c r="BBS45" s="188"/>
      <c r="BBT45" s="188"/>
      <c r="BBU45" s="188"/>
      <c r="BBV45" s="188"/>
      <c r="BBW45" s="188"/>
      <c r="BBX45" s="188"/>
      <c r="BBY45" s="188"/>
      <c r="BBZ45" s="188"/>
      <c r="BCA45" s="188"/>
      <c r="BCB45" s="188"/>
      <c r="BCC45" s="188"/>
      <c r="BCD45" s="188"/>
      <c r="BCE45" s="188"/>
      <c r="BCF45" s="188"/>
      <c r="BCG45" s="188"/>
      <c r="BCH45" s="188"/>
      <c r="BCI45" s="188"/>
      <c r="BCJ45" s="188"/>
      <c r="BCK45" s="188"/>
      <c r="BCL45" s="188"/>
      <c r="BCM45" s="188"/>
      <c r="BCN45" s="188"/>
      <c r="BCO45" s="188"/>
      <c r="BCP45" s="188"/>
      <c r="BCQ45" s="188"/>
      <c r="BCR45" s="188"/>
      <c r="BCS45" s="188"/>
      <c r="BCT45" s="188"/>
      <c r="BCU45" s="188"/>
      <c r="BCV45" s="188"/>
      <c r="BCW45" s="188"/>
      <c r="BCX45" s="188"/>
      <c r="BCY45" s="188"/>
      <c r="BCZ45" s="188"/>
      <c r="BDA45" s="188"/>
      <c r="BDB45" s="188"/>
      <c r="BDC45" s="188"/>
      <c r="BDD45" s="188"/>
      <c r="BDE45" s="188"/>
      <c r="BDF45" s="188"/>
      <c r="BDG45" s="188"/>
      <c r="BDH45" s="188"/>
      <c r="BDI45" s="188"/>
      <c r="BDJ45" s="188"/>
      <c r="BDK45" s="188"/>
      <c r="BDL45" s="188"/>
      <c r="BDM45" s="188"/>
      <c r="BDN45" s="188"/>
      <c r="BDO45" s="188"/>
      <c r="BDP45" s="188"/>
      <c r="BDQ45" s="188"/>
      <c r="BDR45" s="188"/>
      <c r="BDS45" s="188"/>
      <c r="BDT45" s="188"/>
      <c r="BDU45" s="188"/>
      <c r="BDV45" s="188"/>
      <c r="BDW45" s="188"/>
      <c r="BDX45" s="188"/>
      <c r="BDY45" s="188"/>
      <c r="BDZ45" s="188"/>
      <c r="BEA45" s="188"/>
      <c r="BEB45" s="188"/>
      <c r="BEC45" s="188"/>
      <c r="BED45" s="188"/>
      <c r="BEE45" s="188"/>
      <c r="BEF45" s="188"/>
      <c r="BEG45" s="188"/>
      <c r="BEH45" s="188"/>
      <c r="BEI45" s="188"/>
      <c r="BEJ45" s="188"/>
      <c r="BEK45" s="188"/>
      <c r="BEL45" s="188"/>
      <c r="BEM45" s="188"/>
      <c r="BEN45" s="188"/>
      <c r="BEO45" s="188"/>
      <c r="BEP45" s="188"/>
      <c r="BEQ45" s="188"/>
      <c r="BER45" s="188"/>
      <c r="BES45" s="188"/>
      <c r="BET45" s="188"/>
      <c r="BEU45" s="188"/>
      <c r="BEV45" s="188"/>
      <c r="BEW45" s="188"/>
      <c r="BEX45" s="188"/>
      <c r="BEY45" s="188"/>
      <c r="BEZ45" s="188"/>
      <c r="BFA45" s="188"/>
      <c r="BFB45" s="188"/>
      <c r="BFC45" s="188"/>
      <c r="BFD45" s="188"/>
      <c r="BFE45" s="188"/>
      <c r="BFF45" s="188"/>
      <c r="BFG45" s="188"/>
      <c r="BFH45" s="188"/>
      <c r="BFI45" s="188"/>
      <c r="BFJ45" s="188"/>
      <c r="BFK45" s="188"/>
      <c r="BFL45" s="188"/>
      <c r="BFM45" s="188"/>
      <c r="BFN45" s="188"/>
      <c r="BFO45" s="188"/>
      <c r="BFP45" s="188"/>
      <c r="BFQ45" s="188"/>
      <c r="BFR45" s="188"/>
      <c r="BFS45" s="188"/>
      <c r="BFT45" s="188"/>
      <c r="BFU45" s="188"/>
      <c r="BFV45" s="188"/>
      <c r="BFW45" s="188"/>
      <c r="BFX45" s="188"/>
      <c r="BFY45" s="188"/>
      <c r="BFZ45" s="188"/>
      <c r="BGA45" s="188"/>
      <c r="BGB45" s="188"/>
      <c r="BGC45" s="188"/>
      <c r="BGD45" s="188"/>
      <c r="BGE45" s="188"/>
      <c r="BGF45" s="188"/>
      <c r="BGG45" s="188"/>
      <c r="BGH45" s="188"/>
      <c r="BGI45" s="188"/>
      <c r="BGJ45" s="188"/>
      <c r="BGK45" s="188"/>
      <c r="BGL45" s="188"/>
      <c r="BGM45" s="188"/>
      <c r="BGN45" s="188"/>
      <c r="BGO45" s="188"/>
      <c r="BGP45" s="188"/>
      <c r="BGQ45" s="188"/>
      <c r="BGR45" s="188"/>
      <c r="BGS45" s="188"/>
      <c r="BGT45" s="188"/>
      <c r="BGU45" s="188"/>
      <c r="BGV45" s="188"/>
      <c r="BGW45" s="188"/>
      <c r="BGX45" s="188"/>
      <c r="BGY45" s="188"/>
      <c r="BGZ45" s="188"/>
      <c r="BHA45" s="188"/>
      <c r="BHB45" s="188"/>
      <c r="BHC45" s="188"/>
      <c r="BHD45" s="188"/>
      <c r="BHE45" s="188"/>
      <c r="BHF45" s="188"/>
      <c r="BHG45" s="188"/>
      <c r="BHH45" s="188"/>
      <c r="BHI45" s="188"/>
      <c r="BHJ45" s="188"/>
      <c r="BHK45" s="188"/>
      <c r="BHL45" s="188"/>
      <c r="BHM45" s="188"/>
      <c r="BHN45" s="188"/>
      <c r="BHO45" s="188"/>
      <c r="BHP45" s="188"/>
      <c r="BHQ45" s="188"/>
      <c r="BHR45" s="188"/>
      <c r="BHS45" s="188"/>
      <c r="BHT45" s="188"/>
      <c r="BHU45" s="188"/>
      <c r="BHV45" s="188"/>
      <c r="BHW45" s="188"/>
      <c r="BHX45" s="188"/>
      <c r="BHY45" s="188"/>
      <c r="BHZ45" s="188"/>
      <c r="BIA45" s="188"/>
      <c r="BIB45" s="188"/>
      <c r="BIC45" s="188"/>
      <c r="BID45" s="188"/>
      <c r="BIE45" s="188"/>
      <c r="BIF45" s="188"/>
      <c r="BIG45" s="188"/>
      <c r="BIH45" s="188"/>
      <c r="BII45" s="188"/>
      <c r="BIJ45" s="188"/>
      <c r="BIK45" s="188"/>
      <c r="BIL45" s="188"/>
      <c r="BIM45" s="188"/>
      <c r="BIN45" s="188"/>
      <c r="BIO45" s="188"/>
      <c r="BIP45" s="188"/>
      <c r="BIQ45" s="188"/>
      <c r="BIR45" s="188"/>
      <c r="BIS45" s="188"/>
      <c r="BIT45" s="188"/>
      <c r="BIU45" s="188"/>
      <c r="BIV45" s="188"/>
      <c r="BIW45" s="188"/>
      <c r="BIX45" s="188"/>
      <c r="BIY45" s="188"/>
      <c r="BIZ45" s="188"/>
      <c r="BJA45" s="188"/>
      <c r="BJB45" s="188"/>
      <c r="BJC45" s="188"/>
      <c r="BJD45" s="188"/>
      <c r="BJE45" s="188"/>
      <c r="BJF45" s="188"/>
      <c r="BJG45" s="188"/>
      <c r="BJH45" s="188"/>
      <c r="BJI45" s="188"/>
      <c r="BJJ45" s="188"/>
      <c r="BJK45" s="188"/>
      <c r="BJL45" s="188"/>
      <c r="BJM45" s="188"/>
      <c r="BJN45" s="188"/>
      <c r="BJO45" s="188"/>
      <c r="BJP45" s="188"/>
      <c r="BJQ45" s="188"/>
      <c r="BJR45" s="188"/>
      <c r="BJS45" s="188"/>
      <c r="BJT45" s="188"/>
      <c r="BJU45" s="188"/>
      <c r="BJV45" s="188"/>
      <c r="BJW45" s="188"/>
      <c r="BJX45" s="188"/>
      <c r="BJY45" s="188"/>
      <c r="BJZ45" s="188"/>
      <c r="BKA45" s="188"/>
      <c r="BKB45" s="188"/>
      <c r="BKC45" s="188"/>
      <c r="BKD45" s="188"/>
      <c r="BKE45" s="188"/>
      <c r="BKF45" s="188"/>
      <c r="BKG45" s="188"/>
      <c r="BKH45" s="188"/>
      <c r="BKI45" s="188"/>
      <c r="BKJ45" s="188"/>
      <c r="BKK45" s="188"/>
      <c r="BKL45" s="188"/>
      <c r="BKM45" s="188"/>
      <c r="BKN45" s="188"/>
      <c r="BKO45" s="188"/>
      <c r="BKP45" s="188"/>
      <c r="BKQ45" s="188"/>
      <c r="BKR45" s="188"/>
      <c r="BKS45" s="188"/>
      <c r="BKT45" s="188"/>
      <c r="BKU45" s="188"/>
      <c r="BKV45" s="188"/>
      <c r="BKW45" s="188"/>
      <c r="BKX45" s="188"/>
      <c r="BKY45" s="188"/>
      <c r="BKZ45" s="188"/>
      <c r="BLA45" s="188"/>
      <c r="BLB45" s="188"/>
      <c r="BLC45" s="188"/>
      <c r="BLD45" s="188"/>
      <c r="BLE45" s="188"/>
      <c r="BLF45" s="188"/>
      <c r="BLG45" s="188"/>
      <c r="BLH45" s="188"/>
      <c r="BLI45" s="188"/>
      <c r="BLJ45" s="188"/>
      <c r="BLK45" s="188"/>
      <c r="BLL45" s="188"/>
      <c r="BLM45" s="188"/>
      <c r="BLN45" s="188"/>
      <c r="BLO45" s="188"/>
      <c r="BLP45" s="188"/>
      <c r="BLQ45" s="188"/>
      <c r="BLR45" s="188"/>
      <c r="BLS45" s="188"/>
      <c r="BLT45" s="188"/>
      <c r="BLU45" s="188"/>
      <c r="BLV45" s="188"/>
      <c r="BLW45" s="188"/>
      <c r="BLX45" s="188"/>
      <c r="BLY45" s="188"/>
      <c r="BLZ45" s="188"/>
      <c r="BMA45" s="188"/>
      <c r="BMB45" s="188"/>
      <c r="BMC45" s="188"/>
      <c r="BMD45" s="188"/>
      <c r="BME45" s="188"/>
      <c r="BMF45" s="188"/>
      <c r="BMG45" s="188"/>
      <c r="BMH45" s="188"/>
      <c r="BMI45" s="188"/>
      <c r="BMJ45" s="188"/>
      <c r="BMK45" s="188"/>
      <c r="BML45" s="188"/>
      <c r="BMM45" s="188"/>
      <c r="BMN45" s="188"/>
      <c r="BMO45" s="188"/>
      <c r="BMP45" s="188"/>
      <c r="BMQ45" s="188"/>
      <c r="BMR45" s="188"/>
      <c r="BMS45" s="188"/>
      <c r="BMT45" s="188"/>
      <c r="BMU45" s="188"/>
      <c r="BMV45" s="188"/>
      <c r="BMW45" s="188"/>
      <c r="BMX45" s="188"/>
      <c r="BMY45" s="188"/>
      <c r="BMZ45" s="188"/>
      <c r="BNA45" s="188"/>
      <c r="BNB45" s="188"/>
      <c r="BNC45" s="188"/>
      <c r="BND45" s="188"/>
      <c r="BNE45" s="188"/>
      <c r="BNF45" s="188"/>
      <c r="BNG45" s="188"/>
      <c r="BNH45" s="188"/>
      <c r="BNI45" s="188"/>
      <c r="BNJ45" s="188"/>
      <c r="BNK45" s="188"/>
      <c r="BNL45" s="188"/>
      <c r="BNM45" s="188"/>
      <c r="BNN45" s="188"/>
      <c r="BNO45" s="188"/>
      <c r="BNP45" s="188"/>
      <c r="BNQ45" s="188"/>
      <c r="BNR45" s="188"/>
      <c r="BNS45" s="188"/>
      <c r="BNT45" s="188"/>
      <c r="BNU45" s="188"/>
      <c r="BNV45" s="188"/>
      <c r="BNW45" s="188"/>
      <c r="BNX45" s="188"/>
      <c r="BNY45" s="188"/>
      <c r="BNZ45" s="188"/>
      <c r="BOA45" s="188"/>
      <c r="BOB45" s="188"/>
      <c r="BOC45" s="188"/>
      <c r="BOD45" s="188"/>
      <c r="BOE45" s="188"/>
      <c r="BOF45" s="188"/>
      <c r="BOG45" s="188"/>
      <c r="BOH45" s="188"/>
      <c r="BOI45" s="188"/>
      <c r="BOJ45" s="188"/>
      <c r="BOK45" s="188"/>
      <c r="BOL45" s="188"/>
      <c r="BOM45" s="188"/>
      <c r="BON45" s="188"/>
      <c r="BOO45" s="188"/>
      <c r="BOP45" s="188"/>
      <c r="BOQ45" s="188"/>
      <c r="BOR45" s="188"/>
      <c r="BOS45" s="188"/>
      <c r="BOT45" s="188"/>
      <c r="BOU45" s="188"/>
      <c r="BOV45" s="188"/>
      <c r="BOW45" s="188"/>
      <c r="BOX45" s="188"/>
      <c r="BOY45" s="188"/>
      <c r="BOZ45" s="188"/>
      <c r="BPA45" s="188"/>
      <c r="BPB45" s="188"/>
      <c r="BPC45" s="188"/>
      <c r="BPD45" s="188"/>
      <c r="BPE45" s="188"/>
      <c r="BPF45" s="188"/>
      <c r="BPG45" s="188"/>
      <c r="BPH45" s="188"/>
      <c r="BPI45" s="188"/>
      <c r="BPJ45" s="188"/>
      <c r="BPK45" s="188"/>
      <c r="BPL45" s="188"/>
      <c r="BPM45" s="188"/>
      <c r="BPN45" s="188"/>
      <c r="BPO45" s="188"/>
      <c r="BPP45" s="188"/>
      <c r="BPQ45" s="188"/>
      <c r="BPR45" s="188"/>
      <c r="BPS45" s="188"/>
      <c r="BPT45" s="188"/>
      <c r="BPU45" s="188"/>
      <c r="BPV45" s="188"/>
      <c r="BPW45" s="188"/>
      <c r="BPX45" s="188"/>
      <c r="BPY45" s="188"/>
      <c r="BPZ45" s="188"/>
      <c r="BQA45" s="188"/>
      <c r="BQB45" s="188"/>
      <c r="BQC45" s="188"/>
      <c r="BQD45" s="188"/>
      <c r="BQE45" s="188"/>
      <c r="BQF45" s="188"/>
      <c r="BQG45" s="188"/>
      <c r="BQH45" s="188"/>
      <c r="BQI45" s="188"/>
      <c r="BQJ45" s="188"/>
      <c r="BQK45" s="188"/>
      <c r="BQL45" s="188"/>
      <c r="BQM45" s="188"/>
      <c r="BQN45" s="188"/>
      <c r="BQO45" s="188"/>
      <c r="BQP45" s="188"/>
      <c r="BQQ45" s="188"/>
      <c r="BQR45" s="188"/>
      <c r="BQS45" s="188"/>
      <c r="BQT45" s="188"/>
      <c r="BQU45" s="188"/>
      <c r="BQV45" s="188"/>
      <c r="BQW45" s="188"/>
      <c r="BQX45" s="188"/>
      <c r="BQY45" s="188"/>
      <c r="BQZ45" s="188"/>
      <c r="BRA45" s="188"/>
      <c r="BRB45" s="188"/>
      <c r="BRC45" s="188"/>
      <c r="BRD45" s="188"/>
      <c r="BRE45" s="188"/>
      <c r="BRF45" s="188"/>
      <c r="BRG45" s="188"/>
      <c r="BRH45" s="188"/>
      <c r="BRI45" s="188"/>
      <c r="BRJ45" s="188"/>
      <c r="BRK45" s="188"/>
      <c r="BRL45" s="188"/>
      <c r="BRM45" s="188"/>
      <c r="BRN45" s="188"/>
      <c r="BRO45" s="188"/>
      <c r="BRP45" s="188"/>
      <c r="BRQ45" s="188"/>
      <c r="BRR45" s="188"/>
      <c r="BRS45" s="188"/>
      <c r="BRT45" s="188"/>
      <c r="BRU45" s="188"/>
      <c r="BRV45" s="188"/>
      <c r="BRW45" s="188"/>
      <c r="BRX45" s="188"/>
      <c r="BRY45" s="188"/>
      <c r="BRZ45" s="188"/>
      <c r="BSA45" s="188"/>
      <c r="BSB45" s="188"/>
      <c r="BSC45" s="188"/>
      <c r="BSD45" s="188"/>
      <c r="BSE45" s="188"/>
      <c r="BSF45" s="188"/>
      <c r="BSG45" s="188"/>
      <c r="BSH45" s="188"/>
      <c r="BSI45" s="188"/>
      <c r="BSJ45" s="188"/>
      <c r="BSK45" s="188"/>
      <c r="BSL45" s="188"/>
      <c r="BSM45" s="188"/>
      <c r="BSN45" s="188"/>
      <c r="BSO45" s="188"/>
      <c r="BSP45" s="188"/>
      <c r="BSQ45" s="188"/>
      <c r="BSR45" s="188"/>
      <c r="BSS45" s="188"/>
      <c r="BST45" s="188"/>
      <c r="BSU45" s="188"/>
      <c r="BSV45" s="188"/>
      <c r="BSW45" s="188"/>
      <c r="BSX45" s="188"/>
      <c r="BSY45" s="188"/>
      <c r="BSZ45" s="188"/>
      <c r="BTA45" s="188"/>
      <c r="BTB45" s="188"/>
      <c r="BTC45" s="188"/>
      <c r="BTD45" s="188"/>
      <c r="BTE45" s="188"/>
      <c r="BTF45" s="188"/>
      <c r="BTG45" s="188"/>
      <c r="BTH45" s="188"/>
      <c r="BTI45" s="188"/>
      <c r="BTJ45" s="188"/>
      <c r="BTK45" s="188"/>
      <c r="BTL45" s="188"/>
      <c r="BTM45" s="188"/>
      <c r="BTN45" s="188"/>
      <c r="BTO45" s="188"/>
      <c r="BTP45" s="188"/>
      <c r="BTQ45" s="188"/>
      <c r="BTR45" s="188"/>
      <c r="BTS45" s="188"/>
      <c r="BTT45" s="188"/>
      <c r="BTU45" s="188"/>
      <c r="BTV45" s="188"/>
      <c r="BTW45" s="188"/>
      <c r="BTX45" s="188"/>
      <c r="BTY45" s="188"/>
      <c r="BTZ45" s="188"/>
      <c r="BUA45" s="188"/>
      <c r="BUB45" s="188"/>
      <c r="BUC45" s="188"/>
      <c r="BUD45" s="188"/>
      <c r="BUE45" s="188"/>
      <c r="BUF45" s="188"/>
      <c r="BUG45" s="188"/>
      <c r="BUH45" s="188"/>
      <c r="BUI45" s="188"/>
      <c r="BUJ45" s="188"/>
      <c r="BUK45" s="188"/>
      <c r="BUL45" s="188"/>
      <c r="BUM45" s="188"/>
      <c r="BUN45" s="188"/>
      <c r="BUO45" s="188"/>
      <c r="BUP45" s="188"/>
      <c r="BUQ45" s="188"/>
      <c r="BUR45" s="188"/>
      <c r="BUS45" s="188"/>
      <c r="BUT45" s="188"/>
      <c r="BUU45" s="188"/>
      <c r="BUV45" s="188"/>
      <c r="BUW45" s="188"/>
      <c r="BUX45" s="188"/>
      <c r="BUY45" s="188"/>
      <c r="BUZ45" s="188"/>
      <c r="BVA45" s="188"/>
      <c r="BVB45" s="188"/>
      <c r="BVC45" s="188"/>
      <c r="BVD45" s="188"/>
      <c r="BVE45" s="188"/>
      <c r="BVF45" s="188"/>
      <c r="BVG45" s="188"/>
      <c r="BVH45" s="188"/>
      <c r="BVI45" s="188"/>
      <c r="BVJ45" s="188"/>
      <c r="BVK45" s="188"/>
      <c r="BVL45" s="188"/>
      <c r="BVM45" s="188"/>
      <c r="BVN45" s="188"/>
      <c r="BVO45" s="188"/>
      <c r="BVP45" s="188"/>
      <c r="BVQ45" s="188"/>
      <c r="BVR45" s="188"/>
      <c r="BVS45" s="188"/>
      <c r="BVT45" s="188"/>
      <c r="BVU45" s="188"/>
      <c r="BVV45" s="188"/>
      <c r="BVW45" s="188"/>
      <c r="BVX45" s="188"/>
      <c r="BVY45" s="188"/>
      <c r="BVZ45" s="188"/>
      <c r="BWA45" s="188"/>
      <c r="BWB45" s="188"/>
      <c r="BWC45" s="188"/>
      <c r="BWD45" s="188"/>
      <c r="BWE45" s="188"/>
      <c r="BWF45" s="188"/>
      <c r="BWG45" s="188"/>
      <c r="BWH45" s="188"/>
      <c r="BWI45" s="188"/>
      <c r="BWJ45" s="188"/>
      <c r="BWK45" s="188"/>
      <c r="BWL45" s="188"/>
      <c r="BWM45" s="188"/>
      <c r="BWN45" s="188"/>
      <c r="BWO45" s="188"/>
      <c r="BWP45" s="188"/>
      <c r="BWQ45" s="188"/>
      <c r="BWR45" s="188"/>
      <c r="BWS45" s="188"/>
      <c r="BWT45" s="188"/>
      <c r="BWU45" s="188"/>
      <c r="BWV45" s="188"/>
      <c r="BWW45" s="188"/>
      <c r="BWX45" s="188"/>
      <c r="BWY45" s="188"/>
      <c r="BWZ45" s="188"/>
      <c r="BXA45" s="188"/>
      <c r="BXB45" s="188"/>
      <c r="BXC45" s="188"/>
      <c r="BXD45" s="188"/>
      <c r="BXE45" s="188"/>
      <c r="BXF45" s="188"/>
      <c r="BXG45" s="188"/>
      <c r="BXH45" s="188"/>
      <c r="BXI45" s="188"/>
      <c r="BXJ45" s="188"/>
      <c r="BXK45" s="188"/>
      <c r="BXL45" s="188"/>
      <c r="BXM45" s="188"/>
      <c r="BXN45" s="188"/>
      <c r="BXO45" s="188"/>
      <c r="BXP45" s="188"/>
      <c r="BXQ45" s="188"/>
      <c r="BXR45" s="188"/>
      <c r="BXS45" s="188"/>
      <c r="BXT45" s="188"/>
      <c r="BXU45" s="188"/>
      <c r="BXV45" s="188"/>
      <c r="BXW45" s="188"/>
      <c r="BXX45" s="188"/>
      <c r="BXY45" s="188"/>
      <c r="BXZ45" s="188"/>
      <c r="BYA45" s="188"/>
      <c r="BYB45" s="188"/>
      <c r="BYC45" s="188"/>
      <c r="BYD45" s="188"/>
      <c r="BYE45" s="188"/>
      <c r="BYF45" s="188"/>
      <c r="BYG45" s="188"/>
      <c r="BYH45" s="188"/>
      <c r="BYI45" s="188"/>
      <c r="BYJ45" s="188"/>
      <c r="BYK45" s="188"/>
      <c r="BYL45" s="188"/>
      <c r="BYM45" s="188"/>
      <c r="BYN45" s="188"/>
      <c r="BYO45" s="188"/>
      <c r="BYP45" s="188"/>
      <c r="BYQ45" s="188"/>
      <c r="BYR45" s="188"/>
      <c r="BYS45" s="188"/>
      <c r="BYT45" s="188"/>
      <c r="BYU45" s="188"/>
      <c r="BYV45" s="188"/>
      <c r="BYW45" s="188"/>
      <c r="BYX45" s="188"/>
      <c r="BYY45" s="188"/>
      <c r="BYZ45" s="188"/>
      <c r="BZA45" s="188"/>
      <c r="BZB45" s="188"/>
      <c r="BZC45" s="188"/>
      <c r="BZD45" s="188"/>
      <c r="BZE45" s="188"/>
      <c r="BZF45" s="188"/>
      <c r="BZG45" s="188"/>
      <c r="BZH45" s="188"/>
      <c r="BZI45" s="188"/>
      <c r="BZJ45" s="188"/>
      <c r="BZK45" s="188"/>
      <c r="BZL45" s="188"/>
      <c r="BZM45" s="188"/>
      <c r="BZN45" s="188"/>
      <c r="BZO45" s="188"/>
      <c r="BZP45" s="188"/>
      <c r="BZQ45" s="188"/>
      <c r="BZR45" s="188"/>
      <c r="BZS45" s="188"/>
      <c r="BZT45" s="188"/>
      <c r="BZU45" s="188"/>
      <c r="BZV45" s="188"/>
      <c r="BZW45" s="188"/>
      <c r="BZX45" s="188"/>
      <c r="BZY45" s="188"/>
      <c r="BZZ45" s="188"/>
      <c r="CAA45" s="188"/>
      <c r="CAB45" s="188"/>
      <c r="CAC45" s="188"/>
      <c r="CAD45" s="188"/>
      <c r="CAE45" s="188"/>
      <c r="CAF45" s="188"/>
      <c r="CAG45" s="188"/>
      <c r="CAH45" s="188"/>
      <c r="CAI45" s="188"/>
      <c r="CAJ45" s="188"/>
      <c r="CAK45" s="188"/>
      <c r="CAL45" s="188"/>
      <c r="CAM45" s="188"/>
      <c r="CAN45" s="188"/>
      <c r="CAO45" s="188"/>
      <c r="CAP45" s="188"/>
      <c r="CAQ45" s="188"/>
      <c r="CAR45" s="188"/>
      <c r="CAS45" s="188"/>
      <c r="CAT45" s="188"/>
      <c r="CAU45" s="188"/>
      <c r="CAV45" s="188"/>
      <c r="CAW45" s="188"/>
      <c r="CAX45" s="188"/>
      <c r="CAY45" s="188"/>
      <c r="CAZ45" s="188"/>
      <c r="CBA45" s="188"/>
      <c r="CBB45" s="188"/>
      <c r="CBC45" s="188"/>
      <c r="CBD45" s="188"/>
      <c r="CBE45" s="188"/>
      <c r="CBF45" s="188"/>
      <c r="CBG45" s="188"/>
      <c r="CBH45" s="188"/>
      <c r="CBI45" s="188"/>
      <c r="CBJ45" s="188"/>
      <c r="CBK45" s="188"/>
      <c r="CBL45" s="188"/>
      <c r="CBM45" s="188"/>
      <c r="CBN45" s="188"/>
      <c r="CBO45" s="188"/>
      <c r="CBP45" s="188"/>
      <c r="CBQ45" s="188"/>
      <c r="CBR45" s="188"/>
      <c r="CBS45" s="188"/>
      <c r="CBT45" s="188"/>
      <c r="CBU45" s="188"/>
      <c r="CBV45" s="188"/>
      <c r="CBW45" s="188"/>
      <c r="CBX45" s="188"/>
      <c r="CBY45" s="188"/>
      <c r="CBZ45" s="188"/>
      <c r="CCA45" s="188"/>
      <c r="CCB45" s="188"/>
      <c r="CCC45" s="188"/>
      <c r="CCD45" s="188"/>
      <c r="CCE45" s="188"/>
      <c r="CCF45" s="188"/>
      <c r="CCG45" s="188"/>
      <c r="CCH45" s="188"/>
      <c r="CCI45" s="188"/>
      <c r="CCJ45" s="188"/>
      <c r="CCK45" s="188"/>
      <c r="CCL45" s="188"/>
      <c r="CCM45" s="188"/>
      <c r="CCN45" s="188"/>
      <c r="CCO45" s="188"/>
      <c r="CCP45" s="188"/>
      <c r="CCQ45" s="188"/>
      <c r="CCR45" s="188"/>
      <c r="CCS45" s="188"/>
      <c r="CCT45" s="188"/>
      <c r="CCU45" s="188"/>
      <c r="CCV45" s="188"/>
      <c r="CCW45" s="188"/>
      <c r="CCX45" s="188"/>
      <c r="CCY45" s="188"/>
      <c r="CCZ45" s="188"/>
      <c r="CDA45" s="188"/>
      <c r="CDB45" s="188"/>
      <c r="CDC45" s="188"/>
      <c r="CDD45" s="188"/>
      <c r="CDE45" s="188"/>
      <c r="CDF45" s="188"/>
      <c r="CDG45" s="188"/>
      <c r="CDH45" s="188"/>
      <c r="CDI45" s="188"/>
      <c r="CDJ45" s="188"/>
      <c r="CDK45" s="188"/>
      <c r="CDL45" s="188"/>
      <c r="CDM45" s="188"/>
      <c r="CDN45" s="188"/>
      <c r="CDO45" s="188"/>
      <c r="CDP45" s="188"/>
      <c r="CDQ45" s="188"/>
      <c r="CDR45" s="188"/>
      <c r="CDS45" s="188"/>
      <c r="CDT45" s="188"/>
      <c r="CDU45" s="188"/>
      <c r="CDV45" s="188"/>
      <c r="CDW45" s="188"/>
      <c r="CDX45" s="188"/>
      <c r="CDY45" s="188"/>
      <c r="CDZ45" s="188"/>
      <c r="CEA45" s="188"/>
      <c r="CEB45" s="188"/>
      <c r="CEC45" s="188"/>
      <c r="CED45" s="188"/>
      <c r="CEE45" s="188"/>
      <c r="CEF45" s="188"/>
      <c r="CEG45" s="188"/>
      <c r="CEH45" s="188"/>
      <c r="CEI45" s="188"/>
      <c r="CEJ45" s="188"/>
      <c r="CEK45" s="188"/>
      <c r="CEL45" s="188"/>
      <c r="CEM45" s="188"/>
      <c r="CEN45" s="188"/>
      <c r="CEO45" s="188"/>
      <c r="CEP45" s="188"/>
      <c r="CEQ45" s="188"/>
      <c r="CER45" s="188"/>
      <c r="CES45" s="188"/>
      <c r="CET45" s="188"/>
      <c r="CEU45" s="188"/>
      <c r="CEV45" s="188"/>
      <c r="CEW45" s="188"/>
      <c r="CEX45" s="188"/>
      <c r="CEY45" s="188"/>
      <c r="CEZ45" s="188"/>
      <c r="CFA45" s="188"/>
      <c r="CFB45" s="188"/>
      <c r="CFC45" s="188"/>
      <c r="CFD45" s="188"/>
      <c r="CFE45" s="188"/>
      <c r="CFF45" s="188"/>
      <c r="CFG45" s="188"/>
      <c r="CFH45" s="188"/>
      <c r="CFI45" s="188"/>
      <c r="CFJ45" s="188"/>
      <c r="CFK45" s="188"/>
      <c r="CFL45" s="188"/>
      <c r="CFM45" s="188"/>
      <c r="CFN45" s="188"/>
      <c r="CFO45" s="188"/>
      <c r="CFP45" s="188"/>
      <c r="CFQ45" s="188"/>
      <c r="CFR45" s="188"/>
      <c r="CFS45" s="188"/>
      <c r="CFT45" s="188"/>
      <c r="CFU45" s="188"/>
      <c r="CFV45" s="188"/>
      <c r="CFW45" s="188"/>
      <c r="CFX45" s="188"/>
      <c r="CFY45" s="188"/>
      <c r="CFZ45" s="188"/>
      <c r="CGA45" s="188"/>
      <c r="CGB45" s="188"/>
      <c r="CGC45" s="188"/>
      <c r="CGD45" s="188"/>
      <c r="CGE45" s="188"/>
      <c r="CGF45" s="188"/>
      <c r="CGG45" s="188"/>
      <c r="CGH45" s="188"/>
      <c r="CGI45" s="188"/>
      <c r="CGJ45" s="188"/>
      <c r="CGK45" s="188"/>
      <c r="CGL45" s="188"/>
      <c r="CGM45" s="188"/>
      <c r="CGN45" s="188"/>
      <c r="CGO45" s="188"/>
      <c r="CGP45" s="188"/>
      <c r="CGQ45" s="188"/>
      <c r="CGR45" s="188"/>
      <c r="CGS45" s="188"/>
      <c r="CGT45" s="188"/>
      <c r="CGU45" s="188"/>
      <c r="CGV45" s="188"/>
      <c r="CGW45" s="188"/>
      <c r="CGX45" s="188"/>
      <c r="CGY45" s="188"/>
      <c r="CGZ45" s="188"/>
      <c r="CHA45" s="188"/>
      <c r="CHB45" s="188"/>
      <c r="CHC45" s="188"/>
      <c r="CHD45" s="188"/>
      <c r="CHE45" s="188"/>
      <c r="CHF45" s="188"/>
      <c r="CHG45" s="188"/>
      <c r="CHH45" s="188"/>
      <c r="CHI45" s="188"/>
      <c r="CHJ45" s="188"/>
      <c r="CHK45" s="188"/>
      <c r="CHL45" s="188"/>
      <c r="CHM45" s="188"/>
      <c r="CHN45" s="188"/>
      <c r="CHO45" s="188"/>
      <c r="CHP45" s="188"/>
      <c r="CHQ45" s="188"/>
      <c r="CHR45" s="188"/>
      <c r="CHS45" s="188"/>
      <c r="CHT45" s="188"/>
      <c r="CHU45" s="188"/>
      <c r="CHV45" s="188"/>
      <c r="CHW45" s="188"/>
      <c r="CHX45" s="188"/>
      <c r="CHY45" s="188"/>
      <c r="CHZ45" s="188"/>
      <c r="CIA45" s="188"/>
      <c r="CIB45" s="188"/>
      <c r="CIC45" s="188"/>
      <c r="CID45" s="188"/>
      <c r="CIE45" s="188"/>
      <c r="CIF45" s="188"/>
      <c r="CIG45" s="188"/>
      <c r="CIH45" s="188"/>
      <c r="CII45" s="188"/>
      <c r="CIJ45" s="188"/>
      <c r="CIK45" s="188"/>
      <c r="CIL45" s="188"/>
      <c r="CIM45" s="188"/>
      <c r="CIN45" s="188"/>
      <c r="CIO45" s="188"/>
      <c r="CIP45" s="188"/>
      <c r="CIQ45" s="188"/>
      <c r="CIR45" s="188"/>
      <c r="CIS45" s="188"/>
      <c r="CIT45" s="188"/>
      <c r="CIU45" s="188"/>
      <c r="CIV45" s="188"/>
      <c r="CIW45" s="188"/>
      <c r="CIX45" s="188"/>
      <c r="CIY45" s="188"/>
      <c r="CIZ45" s="188"/>
      <c r="CJA45" s="188"/>
      <c r="CJB45" s="188"/>
      <c r="CJC45" s="188"/>
      <c r="CJD45" s="188"/>
      <c r="CJE45" s="188"/>
      <c r="CJF45" s="188"/>
      <c r="CJG45" s="188"/>
      <c r="CJH45" s="188"/>
      <c r="CJI45" s="188"/>
      <c r="CJJ45" s="188"/>
      <c r="CJK45" s="188"/>
      <c r="CJL45" s="188"/>
      <c r="CJM45" s="188"/>
      <c r="CJN45" s="188"/>
      <c r="CJO45" s="188"/>
      <c r="CJP45" s="188"/>
      <c r="CJQ45" s="188"/>
      <c r="CJR45" s="188"/>
      <c r="CJS45" s="188"/>
      <c r="CJT45" s="188"/>
      <c r="CJU45" s="188"/>
      <c r="CJV45" s="188"/>
      <c r="CJW45" s="188"/>
      <c r="CJX45" s="188"/>
      <c r="CJY45" s="188"/>
      <c r="CJZ45" s="188"/>
      <c r="CKA45" s="188"/>
      <c r="CKB45" s="188"/>
      <c r="CKC45" s="188"/>
      <c r="CKD45" s="188"/>
      <c r="CKE45" s="188"/>
      <c r="CKF45" s="188"/>
      <c r="CKG45" s="188"/>
      <c r="CKH45" s="188"/>
      <c r="CKI45" s="188"/>
      <c r="CKJ45" s="188"/>
      <c r="CKK45" s="188"/>
      <c r="CKL45" s="188"/>
      <c r="CKM45" s="188"/>
      <c r="CKN45" s="188"/>
      <c r="CKO45" s="188"/>
      <c r="CKP45" s="188"/>
      <c r="CKQ45" s="188"/>
      <c r="CKR45" s="188"/>
      <c r="CKS45" s="188"/>
      <c r="CKT45" s="188"/>
      <c r="CKU45" s="188"/>
      <c r="CKV45" s="188"/>
      <c r="CKW45" s="188"/>
      <c r="CKX45" s="188"/>
      <c r="CKY45" s="188"/>
      <c r="CKZ45" s="188"/>
      <c r="CLA45" s="188"/>
      <c r="CLB45" s="188"/>
      <c r="CLC45" s="188"/>
      <c r="CLD45" s="188"/>
      <c r="CLE45" s="188"/>
      <c r="CLF45" s="188"/>
      <c r="CLG45" s="188"/>
      <c r="CLH45" s="188"/>
      <c r="CLI45" s="188"/>
      <c r="CLJ45" s="188"/>
      <c r="CLK45" s="188"/>
      <c r="CLL45" s="188"/>
      <c r="CLM45" s="188"/>
      <c r="CLN45" s="188"/>
      <c r="CLO45" s="188"/>
      <c r="CLP45" s="188"/>
      <c r="CLQ45" s="188"/>
      <c r="CLR45" s="188"/>
      <c r="CLS45" s="188"/>
      <c r="CLT45" s="188"/>
      <c r="CLU45" s="188"/>
      <c r="CLV45" s="188"/>
      <c r="CLW45" s="188"/>
      <c r="CLX45" s="188"/>
      <c r="CLY45" s="188"/>
      <c r="CLZ45" s="188"/>
      <c r="CMA45" s="188"/>
      <c r="CMB45" s="188"/>
      <c r="CMC45" s="188"/>
      <c r="CMD45" s="188"/>
      <c r="CME45" s="188"/>
      <c r="CMF45" s="188"/>
      <c r="CMG45" s="188"/>
      <c r="CMH45" s="188"/>
      <c r="CMI45" s="188"/>
      <c r="CMJ45" s="188"/>
      <c r="CMK45" s="188"/>
      <c r="CML45" s="188"/>
      <c r="CMM45" s="188"/>
      <c r="CMN45" s="188"/>
      <c r="CMO45" s="188"/>
      <c r="CMP45" s="188"/>
      <c r="CMQ45" s="188"/>
      <c r="CMR45" s="188"/>
      <c r="CMS45" s="188"/>
      <c r="CMT45" s="188"/>
      <c r="CMU45" s="188"/>
      <c r="CMV45" s="188"/>
      <c r="CMW45" s="188"/>
      <c r="CMX45" s="188"/>
      <c r="CMY45" s="188"/>
      <c r="CMZ45" s="188"/>
      <c r="CNA45" s="188"/>
      <c r="CNB45" s="188"/>
      <c r="CNC45" s="188"/>
      <c r="CND45" s="188"/>
      <c r="CNE45" s="188"/>
      <c r="CNF45" s="188"/>
      <c r="CNG45" s="188"/>
      <c r="CNH45" s="188"/>
      <c r="CNI45" s="188"/>
      <c r="CNJ45" s="188"/>
      <c r="CNK45" s="188"/>
      <c r="CNL45" s="188"/>
      <c r="CNM45" s="188"/>
      <c r="CNN45" s="188"/>
      <c r="CNO45" s="188"/>
      <c r="CNP45" s="188"/>
      <c r="CNQ45" s="188"/>
      <c r="CNR45" s="188"/>
      <c r="CNS45" s="188"/>
      <c r="CNT45" s="188"/>
      <c r="CNU45" s="188"/>
      <c r="CNV45" s="188"/>
      <c r="CNW45" s="188"/>
      <c r="CNX45" s="188"/>
      <c r="CNY45" s="188"/>
      <c r="CNZ45" s="188"/>
      <c r="COA45" s="188"/>
      <c r="COB45" s="188"/>
      <c r="COC45" s="188"/>
      <c r="COD45" s="188"/>
      <c r="COE45" s="188"/>
      <c r="COF45" s="188"/>
      <c r="COG45" s="188"/>
      <c r="COH45" s="188"/>
      <c r="COI45" s="188"/>
      <c r="COJ45" s="188"/>
      <c r="COK45" s="188"/>
      <c r="COL45" s="188"/>
      <c r="COM45" s="188"/>
      <c r="CON45" s="188"/>
      <c r="COO45" s="188"/>
      <c r="COP45" s="188"/>
      <c r="COQ45" s="188"/>
      <c r="COR45" s="188"/>
      <c r="COS45" s="188"/>
      <c r="COT45" s="188"/>
      <c r="COU45" s="188"/>
      <c r="COV45" s="188"/>
      <c r="COW45" s="188"/>
      <c r="COX45" s="188"/>
      <c r="COY45" s="188"/>
      <c r="COZ45" s="188"/>
      <c r="CPA45" s="188"/>
      <c r="CPB45" s="188"/>
      <c r="CPC45" s="188"/>
      <c r="CPD45" s="188"/>
      <c r="CPE45" s="188"/>
      <c r="CPF45" s="188"/>
      <c r="CPG45" s="188"/>
      <c r="CPH45" s="188"/>
      <c r="CPI45" s="188"/>
      <c r="CPJ45" s="188"/>
      <c r="CPK45" s="188"/>
      <c r="CPL45" s="188"/>
      <c r="CPM45" s="188"/>
      <c r="CPN45" s="188"/>
      <c r="CPO45" s="188"/>
      <c r="CPP45" s="188"/>
      <c r="CPQ45" s="188"/>
      <c r="CPR45" s="188"/>
      <c r="CPS45" s="188"/>
      <c r="CPT45" s="188"/>
      <c r="CPU45" s="188"/>
      <c r="CPV45" s="188"/>
      <c r="CPW45" s="188"/>
      <c r="CPX45" s="188"/>
      <c r="CPY45" s="188"/>
      <c r="CPZ45" s="188"/>
      <c r="CQA45" s="188"/>
      <c r="CQB45" s="188"/>
      <c r="CQC45" s="188"/>
      <c r="CQD45" s="188"/>
      <c r="CQE45" s="188"/>
      <c r="CQF45" s="188"/>
      <c r="CQG45" s="188"/>
      <c r="CQH45" s="188"/>
      <c r="CQI45" s="188"/>
      <c r="CQJ45" s="188"/>
      <c r="CQK45" s="188"/>
      <c r="CQL45" s="188"/>
      <c r="CQM45" s="188"/>
      <c r="CQN45" s="188"/>
      <c r="CQO45" s="188"/>
      <c r="CQP45" s="188"/>
      <c r="CQQ45" s="188"/>
      <c r="CQR45" s="188"/>
      <c r="CQS45" s="188"/>
      <c r="CQT45" s="188"/>
      <c r="CQU45" s="188"/>
      <c r="CQV45" s="188"/>
      <c r="CQW45" s="188"/>
      <c r="CQX45" s="188"/>
      <c r="CQY45" s="188"/>
      <c r="CQZ45" s="188"/>
      <c r="CRA45" s="188"/>
      <c r="CRB45" s="188"/>
      <c r="CRC45" s="188"/>
      <c r="CRD45" s="188"/>
      <c r="CRE45" s="188"/>
      <c r="CRF45" s="188"/>
      <c r="CRG45" s="188"/>
      <c r="CRH45" s="188"/>
      <c r="CRI45" s="188"/>
      <c r="CRJ45" s="188"/>
      <c r="CRK45" s="188"/>
      <c r="CRL45" s="188"/>
      <c r="CRM45" s="188"/>
      <c r="CRN45" s="188"/>
      <c r="CRO45" s="188"/>
      <c r="CRP45" s="188"/>
      <c r="CRQ45" s="188"/>
      <c r="CRR45" s="188"/>
      <c r="CRS45" s="188"/>
      <c r="CRT45" s="188"/>
      <c r="CRU45" s="188"/>
      <c r="CRV45" s="188"/>
      <c r="CRW45" s="188"/>
      <c r="CRX45" s="188"/>
      <c r="CRY45" s="188"/>
      <c r="CRZ45" s="188"/>
      <c r="CSA45" s="188"/>
      <c r="CSB45" s="188"/>
      <c r="CSC45" s="188"/>
      <c r="CSD45" s="188"/>
      <c r="CSE45" s="188"/>
      <c r="CSF45" s="188"/>
      <c r="CSG45" s="188"/>
      <c r="CSH45" s="188"/>
      <c r="CSI45" s="188"/>
      <c r="CSJ45" s="188"/>
      <c r="CSK45" s="188"/>
      <c r="CSL45" s="188"/>
      <c r="CSM45" s="188"/>
      <c r="CSN45" s="188"/>
      <c r="CSO45" s="188"/>
      <c r="CSP45" s="188"/>
      <c r="CSQ45" s="188"/>
      <c r="CSR45" s="188"/>
      <c r="CSS45" s="188"/>
      <c r="CST45" s="188"/>
      <c r="CSU45" s="188"/>
      <c r="CSV45" s="188"/>
      <c r="CSW45" s="188"/>
      <c r="CSX45" s="188"/>
      <c r="CSY45" s="188"/>
      <c r="CSZ45" s="188"/>
      <c r="CTA45" s="188"/>
      <c r="CTB45" s="188"/>
      <c r="CTC45" s="188"/>
      <c r="CTD45" s="188"/>
      <c r="CTE45" s="188"/>
      <c r="CTF45" s="188"/>
      <c r="CTG45" s="188"/>
      <c r="CTH45" s="188"/>
      <c r="CTI45" s="188"/>
      <c r="CTJ45" s="188"/>
      <c r="CTK45" s="188"/>
      <c r="CTL45" s="188"/>
      <c r="CTM45" s="188"/>
      <c r="CTN45" s="188"/>
      <c r="CTO45" s="188"/>
      <c r="CTP45" s="188"/>
      <c r="CTQ45" s="188"/>
      <c r="CTR45" s="188"/>
      <c r="CTS45" s="188"/>
      <c r="CTT45" s="188"/>
      <c r="CTU45" s="188"/>
      <c r="CTV45" s="188"/>
      <c r="CTW45" s="188"/>
      <c r="CTX45" s="188"/>
      <c r="CTY45" s="188"/>
      <c r="CTZ45" s="188"/>
      <c r="CUA45" s="188"/>
      <c r="CUB45" s="188"/>
      <c r="CUC45" s="188"/>
      <c r="CUD45" s="188"/>
      <c r="CUE45" s="188"/>
      <c r="CUF45" s="188"/>
      <c r="CUG45" s="188"/>
      <c r="CUH45" s="188"/>
      <c r="CUI45" s="188"/>
      <c r="CUJ45" s="188"/>
      <c r="CUK45" s="188"/>
      <c r="CUL45" s="188"/>
      <c r="CUM45" s="188"/>
      <c r="CUN45" s="188"/>
      <c r="CUO45" s="188"/>
      <c r="CUP45" s="188"/>
      <c r="CUQ45" s="188"/>
      <c r="CUR45" s="188"/>
      <c r="CUS45" s="188"/>
      <c r="CUT45" s="188"/>
      <c r="CUU45" s="188"/>
      <c r="CUV45" s="188"/>
      <c r="CUW45" s="188"/>
      <c r="CUX45" s="188"/>
      <c r="CUY45" s="188"/>
      <c r="CUZ45" s="188"/>
      <c r="CVA45" s="188"/>
      <c r="CVB45" s="188"/>
      <c r="CVC45" s="188"/>
      <c r="CVD45" s="188"/>
      <c r="CVE45" s="188"/>
      <c r="CVF45" s="188"/>
      <c r="CVG45" s="188"/>
      <c r="CVH45" s="188"/>
      <c r="CVI45" s="188"/>
      <c r="CVJ45" s="188"/>
      <c r="CVK45" s="188"/>
      <c r="CVL45" s="188"/>
      <c r="CVM45" s="188"/>
      <c r="CVN45" s="188"/>
      <c r="CVO45" s="188"/>
      <c r="CVP45" s="188"/>
      <c r="CVQ45" s="188"/>
      <c r="CVR45" s="188"/>
      <c r="CVS45" s="188"/>
      <c r="CVT45" s="188"/>
      <c r="CVU45" s="188"/>
      <c r="CVV45" s="188"/>
      <c r="CVW45" s="188"/>
      <c r="CVX45" s="188"/>
      <c r="CVY45" s="188"/>
      <c r="CVZ45" s="188"/>
      <c r="CWA45" s="188"/>
      <c r="CWB45" s="188"/>
      <c r="CWC45" s="188"/>
      <c r="CWD45" s="188"/>
      <c r="CWE45" s="188"/>
      <c r="CWF45" s="188"/>
      <c r="CWG45" s="188"/>
      <c r="CWH45" s="188"/>
      <c r="CWI45" s="188"/>
      <c r="CWJ45" s="188"/>
      <c r="CWK45" s="188"/>
      <c r="CWL45" s="188"/>
      <c r="CWM45" s="188"/>
      <c r="CWN45" s="188"/>
      <c r="CWO45" s="188"/>
      <c r="CWP45" s="188"/>
      <c r="CWQ45" s="188"/>
      <c r="CWR45" s="188"/>
      <c r="CWS45" s="188"/>
      <c r="CWT45" s="188"/>
      <c r="CWU45" s="188"/>
      <c r="CWV45" s="188"/>
      <c r="CWW45" s="188"/>
      <c r="CWX45" s="188"/>
      <c r="CWY45" s="188"/>
      <c r="CWZ45" s="188"/>
      <c r="CXA45" s="188"/>
      <c r="CXB45" s="188"/>
      <c r="CXC45" s="188"/>
      <c r="CXD45" s="188"/>
      <c r="CXE45" s="188"/>
      <c r="CXF45" s="188"/>
      <c r="CXG45" s="188"/>
      <c r="CXH45" s="188"/>
      <c r="CXI45" s="188"/>
      <c r="CXJ45" s="188"/>
      <c r="CXK45" s="188"/>
      <c r="CXL45" s="188"/>
      <c r="CXM45" s="188"/>
      <c r="CXN45" s="188"/>
      <c r="CXO45" s="188"/>
      <c r="CXP45" s="188"/>
      <c r="CXQ45" s="188"/>
      <c r="CXR45" s="188"/>
      <c r="CXS45" s="188"/>
      <c r="CXT45" s="188"/>
      <c r="CXU45" s="188"/>
      <c r="CXV45" s="188"/>
      <c r="CXW45" s="188"/>
      <c r="CXX45" s="188"/>
      <c r="CXY45" s="188"/>
      <c r="CXZ45" s="188"/>
      <c r="CYA45" s="188"/>
      <c r="CYB45" s="188"/>
      <c r="CYC45" s="188"/>
      <c r="CYD45" s="188"/>
      <c r="CYE45" s="188"/>
      <c r="CYF45" s="188"/>
      <c r="CYG45" s="188"/>
      <c r="CYH45" s="188"/>
      <c r="CYI45" s="188"/>
      <c r="CYJ45" s="188"/>
      <c r="CYK45" s="188"/>
      <c r="CYL45" s="188"/>
      <c r="CYM45" s="188"/>
      <c r="CYN45" s="188"/>
      <c r="CYO45" s="188"/>
      <c r="CYP45" s="188"/>
      <c r="CYQ45" s="188"/>
      <c r="CYR45" s="188"/>
      <c r="CYS45" s="188"/>
      <c r="CYT45" s="188"/>
      <c r="CYU45" s="188"/>
      <c r="CYV45" s="188"/>
      <c r="CYW45" s="188"/>
      <c r="CYX45" s="188"/>
      <c r="CYY45" s="188"/>
      <c r="CYZ45" s="188"/>
      <c r="CZA45" s="188"/>
      <c r="CZB45" s="188"/>
      <c r="CZC45" s="188"/>
      <c r="CZD45" s="188"/>
      <c r="CZE45" s="188"/>
      <c r="CZF45" s="188"/>
      <c r="CZG45" s="188"/>
      <c r="CZH45" s="188"/>
      <c r="CZI45" s="188"/>
      <c r="CZJ45" s="188"/>
      <c r="CZK45" s="188"/>
      <c r="CZL45" s="188"/>
      <c r="CZM45" s="188"/>
      <c r="CZN45" s="188"/>
      <c r="CZO45" s="188"/>
      <c r="CZP45" s="188"/>
      <c r="CZQ45" s="188"/>
      <c r="CZR45" s="188"/>
      <c r="CZS45" s="188"/>
      <c r="CZT45" s="188"/>
      <c r="CZU45" s="188"/>
      <c r="CZV45" s="188"/>
      <c r="CZW45" s="188"/>
      <c r="CZX45" s="188"/>
      <c r="CZY45" s="188"/>
      <c r="CZZ45" s="188"/>
      <c r="DAA45" s="188"/>
      <c r="DAB45" s="188"/>
      <c r="DAC45" s="188"/>
      <c r="DAD45" s="188"/>
      <c r="DAE45" s="188"/>
      <c r="DAF45" s="188"/>
      <c r="DAG45" s="188"/>
      <c r="DAH45" s="188"/>
      <c r="DAI45" s="188"/>
      <c r="DAJ45" s="188"/>
      <c r="DAK45" s="188"/>
      <c r="DAL45" s="188"/>
      <c r="DAM45" s="188"/>
      <c r="DAN45" s="188"/>
      <c r="DAO45" s="188"/>
      <c r="DAP45" s="188"/>
      <c r="DAQ45" s="188"/>
      <c r="DAR45" s="188"/>
      <c r="DAS45" s="188"/>
      <c r="DAT45" s="188"/>
      <c r="DAU45" s="188"/>
      <c r="DAV45" s="188"/>
      <c r="DAW45" s="188"/>
      <c r="DAX45" s="188"/>
      <c r="DAY45" s="188"/>
      <c r="DAZ45" s="188"/>
      <c r="DBA45" s="188"/>
      <c r="DBB45" s="188"/>
      <c r="DBC45" s="188"/>
      <c r="DBD45" s="188"/>
      <c r="DBE45" s="188"/>
      <c r="DBF45" s="188"/>
      <c r="DBG45" s="188"/>
      <c r="DBH45" s="188"/>
      <c r="DBI45" s="188"/>
      <c r="DBJ45" s="188"/>
      <c r="DBK45" s="188"/>
      <c r="DBL45" s="188"/>
      <c r="DBM45" s="188"/>
      <c r="DBN45" s="188"/>
      <c r="DBO45" s="188"/>
      <c r="DBP45" s="188"/>
      <c r="DBQ45" s="188"/>
      <c r="DBR45" s="188"/>
      <c r="DBS45" s="188"/>
      <c r="DBT45" s="188"/>
      <c r="DBU45" s="188"/>
      <c r="DBV45" s="188"/>
      <c r="DBW45" s="188"/>
      <c r="DBX45" s="188"/>
      <c r="DBY45" s="188"/>
      <c r="DBZ45" s="188"/>
      <c r="DCA45" s="188"/>
      <c r="DCB45" s="188"/>
      <c r="DCC45" s="188"/>
      <c r="DCD45" s="188"/>
      <c r="DCE45" s="188"/>
      <c r="DCF45" s="188"/>
      <c r="DCG45" s="188"/>
      <c r="DCH45" s="188"/>
      <c r="DCI45" s="188"/>
      <c r="DCJ45" s="188"/>
      <c r="DCK45" s="188"/>
      <c r="DCL45" s="188"/>
      <c r="DCM45" s="188"/>
      <c r="DCN45" s="188"/>
      <c r="DCO45" s="188"/>
      <c r="DCP45" s="188"/>
      <c r="DCQ45" s="188"/>
      <c r="DCR45" s="188"/>
      <c r="DCS45" s="188"/>
      <c r="DCT45" s="188"/>
      <c r="DCU45" s="188"/>
      <c r="DCV45" s="188"/>
      <c r="DCW45" s="188"/>
      <c r="DCX45" s="188"/>
      <c r="DCY45" s="188"/>
      <c r="DCZ45" s="188"/>
      <c r="DDA45" s="188"/>
      <c r="DDB45" s="188"/>
      <c r="DDC45" s="188"/>
      <c r="DDD45" s="188"/>
      <c r="DDE45" s="188"/>
      <c r="DDF45" s="188"/>
      <c r="DDG45" s="188"/>
      <c r="DDH45" s="188"/>
      <c r="DDI45" s="188"/>
      <c r="DDJ45" s="188"/>
      <c r="DDK45" s="188"/>
      <c r="DDL45" s="188"/>
      <c r="DDM45" s="188"/>
      <c r="DDN45" s="188"/>
      <c r="DDO45" s="188"/>
      <c r="DDP45" s="188"/>
      <c r="DDQ45" s="188"/>
      <c r="DDR45" s="188"/>
      <c r="DDS45" s="188"/>
      <c r="DDT45" s="188"/>
      <c r="DDU45" s="188"/>
      <c r="DDV45" s="188"/>
      <c r="DDW45" s="188"/>
      <c r="DDX45" s="188"/>
      <c r="DDY45" s="188"/>
      <c r="DDZ45" s="188"/>
      <c r="DEA45" s="188"/>
      <c r="DEB45" s="188"/>
      <c r="DEC45" s="188"/>
      <c r="DED45" s="188"/>
      <c r="DEE45" s="188"/>
      <c r="DEF45" s="188"/>
      <c r="DEG45" s="188"/>
      <c r="DEH45" s="188"/>
      <c r="DEI45" s="188"/>
      <c r="DEJ45" s="188"/>
      <c r="DEK45" s="188"/>
      <c r="DEL45" s="188"/>
      <c r="DEM45" s="188"/>
      <c r="DEN45" s="188"/>
      <c r="DEO45" s="188"/>
      <c r="DEP45" s="188"/>
      <c r="DEQ45" s="188"/>
      <c r="DER45" s="188"/>
      <c r="DES45" s="188"/>
      <c r="DET45" s="188"/>
      <c r="DEU45" s="188"/>
      <c r="DEV45" s="188"/>
      <c r="DEW45" s="188"/>
      <c r="DEX45" s="188"/>
      <c r="DEY45" s="188"/>
      <c r="DEZ45" s="188"/>
      <c r="DFA45" s="188"/>
      <c r="DFB45" s="188"/>
      <c r="DFC45" s="188"/>
      <c r="DFD45" s="188"/>
      <c r="DFE45" s="188"/>
      <c r="DFF45" s="188"/>
      <c r="DFG45" s="188"/>
      <c r="DFH45" s="188"/>
      <c r="DFI45" s="188"/>
      <c r="DFJ45" s="188"/>
      <c r="DFK45" s="188"/>
      <c r="DFL45" s="188"/>
      <c r="DFM45" s="188"/>
      <c r="DFN45" s="188"/>
      <c r="DFO45" s="188"/>
      <c r="DFP45" s="188"/>
      <c r="DFQ45" s="188"/>
      <c r="DFR45" s="188"/>
      <c r="DFS45" s="188"/>
      <c r="DFT45" s="188"/>
      <c r="DFU45" s="188"/>
      <c r="DFV45" s="188"/>
      <c r="DFW45" s="188"/>
      <c r="DFX45" s="188"/>
      <c r="DFY45" s="188"/>
      <c r="DFZ45" s="188"/>
      <c r="DGA45" s="188"/>
      <c r="DGB45" s="188"/>
      <c r="DGC45" s="188"/>
      <c r="DGD45" s="188"/>
      <c r="DGE45" s="188"/>
      <c r="DGF45" s="188"/>
      <c r="DGG45" s="188"/>
      <c r="DGH45" s="188"/>
      <c r="DGI45" s="188"/>
      <c r="DGJ45" s="188"/>
      <c r="DGK45" s="188"/>
      <c r="DGL45" s="188"/>
      <c r="DGM45" s="188"/>
      <c r="DGN45" s="188"/>
      <c r="DGO45" s="188"/>
      <c r="DGP45" s="188"/>
      <c r="DGQ45" s="188"/>
      <c r="DGR45" s="188"/>
      <c r="DGS45" s="188"/>
      <c r="DGT45" s="188"/>
      <c r="DGU45" s="188"/>
      <c r="DGV45" s="188"/>
      <c r="DGW45" s="188"/>
      <c r="DGX45" s="188"/>
      <c r="DGY45" s="188"/>
      <c r="DGZ45" s="188"/>
      <c r="DHA45" s="188"/>
      <c r="DHB45" s="188"/>
      <c r="DHC45" s="188"/>
      <c r="DHD45" s="188"/>
      <c r="DHE45" s="188"/>
      <c r="DHF45" s="188"/>
      <c r="DHG45" s="188"/>
      <c r="DHH45" s="188"/>
      <c r="DHI45" s="188"/>
      <c r="DHJ45" s="188"/>
      <c r="DHK45" s="188"/>
      <c r="DHL45" s="188"/>
      <c r="DHM45" s="188"/>
      <c r="DHN45" s="188"/>
      <c r="DHO45" s="188"/>
      <c r="DHP45" s="188"/>
      <c r="DHQ45" s="188"/>
      <c r="DHR45" s="188"/>
      <c r="DHS45" s="188"/>
      <c r="DHT45" s="188"/>
      <c r="DHU45" s="188"/>
      <c r="DHV45" s="188"/>
      <c r="DHW45" s="188"/>
      <c r="DHX45" s="188"/>
      <c r="DHY45" s="188"/>
      <c r="DHZ45" s="188"/>
      <c r="DIA45" s="188"/>
      <c r="DIB45" s="188"/>
      <c r="DIC45" s="188"/>
      <c r="DID45" s="188"/>
      <c r="DIE45" s="188"/>
      <c r="DIF45" s="188"/>
      <c r="DIG45" s="188"/>
      <c r="DIH45" s="188"/>
      <c r="DII45" s="188"/>
      <c r="DIJ45" s="188"/>
      <c r="DIK45" s="188"/>
      <c r="DIL45" s="188"/>
      <c r="DIM45" s="188"/>
      <c r="DIN45" s="188"/>
      <c r="DIO45" s="188"/>
      <c r="DIP45" s="188"/>
      <c r="DIQ45" s="188"/>
      <c r="DIR45" s="188"/>
      <c r="DIS45" s="188"/>
      <c r="DIT45" s="188"/>
      <c r="DIU45" s="188"/>
      <c r="DIV45" s="188"/>
      <c r="DIW45" s="188"/>
      <c r="DIX45" s="188"/>
      <c r="DIY45" s="188"/>
      <c r="DIZ45" s="188"/>
      <c r="DJA45" s="188"/>
      <c r="DJB45" s="188"/>
      <c r="DJC45" s="188"/>
      <c r="DJD45" s="188"/>
      <c r="DJE45" s="188"/>
      <c r="DJF45" s="188"/>
      <c r="DJG45" s="188"/>
      <c r="DJH45" s="188"/>
      <c r="DJI45" s="188"/>
      <c r="DJJ45" s="188"/>
      <c r="DJK45" s="188"/>
      <c r="DJL45" s="188"/>
      <c r="DJM45" s="188"/>
      <c r="DJN45" s="188"/>
      <c r="DJO45" s="188"/>
      <c r="DJP45" s="188"/>
      <c r="DJQ45" s="188"/>
      <c r="DJR45" s="188"/>
      <c r="DJS45" s="188"/>
      <c r="DJT45" s="188"/>
      <c r="DJU45" s="188"/>
      <c r="DJV45" s="188"/>
      <c r="DJW45" s="188"/>
      <c r="DJX45" s="188"/>
      <c r="DJY45" s="188"/>
      <c r="DJZ45" s="188"/>
      <c r="DKA45" s="188"/>
      <c r="DKB45" s="188"/>
      <c r="DKC45" s="188"/>
      <c r="DKD45" s="188"/>
      <c r="DKE45" s="188"/>
      <c r="DKF45" s="188"/>
      <c r="DKG45" s="188"/>
      <c r="DKH45" s="188"/>
      <c r="DKI45" s="188"/>
      <c r="DKJ45" s="188"/>
      <c r="DKK45" s="188"/>
      <c r="DKL45" s="188"/>
      <c r="DKM45" s="188"/>
      <c r="DKN45" s="188"/>
      <c r="DKO45" s="188"/>
      <c r="DKP45" s="188"/>
      <c r="DKQ45" s="188"/>
      <c r="DKR45" s="188"/>
      <c r="DKS45" s="188"/>
      <c r="DKT45" s="188"/>
      <c r="DKU45" s="188"/>
      <c r="DKV45" s="188"/>
      <c r="DKW45" s="188"/>
      <c r="DKX45" s="188"/>
      <c r="DKY45" s="188"/>
      <c r="DKZ45" s="188"/>
      <c r="DLA45" s="188"/>
      <c r="DLB45" s="188"/>
      <c r="DLC45" s="188"/>
      <c r="DLD45" s="188"/>
      <c r="DLE45" s="188"/>
      <c r="DLF45" s="188"/>
      <c r="DLG45" s="188"/>
      <c r="DLH45" s="188"/>
      <c r="DLI45" s="188"/>
      <c r="DLJ45" s="188"/>
      <c r="DLK45" s="188"/>
      <c r="DLL45" s="188"/>
      <c r="DLM45" s="188"/>
      <c r="DLN45" s="188"/>
      <c r="DLO45" s="188"/>
      <c r="DLP45" s="188"/>
      <c r="DLQ45" s="188"/>
      <c r="DLR45" s="188"/>
      <c r="DLS45" s="188"/>
      <c r="DLT45" s="188"/>
      <c r="DLU45" s="188"/>
      <c r="DLV45" s="188"/>
      <c r="DLW45" s="188"/>
      <c r="DLX45" s="188"/>
      <c r="DLY45" s="188"/>
      <c r="DLZ45" s="188"/>
      <c r="DMA45" s="188"/>
      <c r="DMB45" s="188"/>
      <c r="DMC45" s="188"/>
      <c r="DMD45" s="188"/>
      <c r="DME45" s="188"/>
      <c r="DMF45" s="188"/>
      <c r="DMG45" s="188"/>
      <c r="DMH45" s="188"/>
      <c r="DMI45" s="188"/>
      <c r="DMJ45" s="188"/>
      <c r="DMK45" s="188"/>
      <c r="DML45" s="188"/>
      <c r="DMM45" s="188"/>
      <c r="DMN45" s="188"/>
      <c r="DMO45" s="188"/>
      <c r="DMP45" s="188"/>
      <c r="DMQ45" s="188"/>
      <c r="DMR45" s="188"/>
      <c r="DMS45" s="188"/>
      <c r="DMT45" s="188"/>
      <c r="DMU45" s="188"/>
      <c r="DMV45" s="188"/>
      <c r="DMW45" s="188"/>
      <c r="DMX45" s="188"/>
      <c r="DMY45" s="188"/>
      <c r="DMZ45" s="188"/>
      <c r="DNA45" s="188"/>
      <c r="DNB45" s="188"/>
      <c r="DNC45" s="188"/>
      <c r="DND45" s="188"/>
      <c r="DNE45" s="188"/>
      <c r="DNF45" s="188"/>
      <c r="DNG45" s="188"/>
      <c r="DNH45" s="188"/>
      <c r="DNI45" s="188"/>
      <c r="DNJ45" s="188"/>
      <c r="DNK45" s="188"/>
      <c r="DNL45" s="188"/>
      <c r="DNM45" s="188"/>
      <c r="DNN45" s="188"/>
      <c r="DNO45" s="188"/>
      <c r="DNP45" s="188"/>
      <c r="DNQ45" s="188"/>
      <c r="DNR45" s="188"/>
      <c r="DNS45" s="188"/>
      <c r="DNT45" s="188"/>
      <c r="DNU45" s="188"/>
      <c r="DNV45" s="188"/>
      <c r="DNW45" s="188"/>
      <c r="DNX45" s="188"/>
      <c r="DNY45" s="188"/>
      <c r="DNZ45" s="188"/>
      <c r="DOA45" s="188"/>
      <c r="DOB45" s="188"/>
      <c r="DOC45" s="188"/>
      <c r="DOD45" s="188"/>
      <c r="DOE45" s="188"/>
      <c r="DOF45" s="188"/>
      <c r="DOG45" s="188"/>
      <c r="DOH45" s="188"/>
      <c r="DOI45" s="188"/>
      <c r="DOJ45" s="188"/>
      <c r="DOK45" s="188"/>
      <c r="DOL45" s="188"/>
      <c r="DOM45" s="188"/>
      <c r="DON45" s="188"/>
      <c r="DOO45" s="188"/>
      <c r="DOP45" s="188"/>
      <c r="DOQ45" s="188"/>
      <c r="DOR45" s="188"/>
      <c r="DOS45" s="188"/>
      <c r="DOT45" s="188"/>
      <c r="DOU45" s="188"/>
      <c r="DOV45" s="188"/>
      <c r="DOW45" s="188"/>
      <c r="DOX45" s="188"/>
      <c r="DOY45" s="188"/>
      <c r="DOZ45" s="188"/>
      <c r="DPA45" s="188"/>
      <c r="DPB45" s="188"/>
      <c r="DPC45" s="188"/>
      <c r="DPD45" s="188"/>
      <c r="DPE45" s="188"/>
      <c r="DPF45" s="188"/>
      <c r="DPG45" s="188"/>
      <c r="DPH45" s="188"/>
      <c r="DPI45" s="188"/>
      <c r="DPJ45" s="188"/>
      <c r="DPK45" s="188"/>
      <c r="DPL45" s="188"/>
      <c r="DPM45" s="188"/>
      <c r="DPN45" s="188"/>
      <c r="DPO45" s="188"/>
      <c r="DPP45" s="188"/>
      <c r="DPQ45" s="188"/>
      <c r="DPR45" s="188"/>
      <c r="DPS45" s="188"/>
      <c r="DPT45" s="188"/>
      <c r="DPU45" s="188"/>
      <c r="DPV45" s="188"/>
      <c r="DPW45" s="188"/>
      <c r="DPX45" s="188"/>
      <c r="DPY45" s="188"/>
      <c r="DPZ45" s="188"/>
      <c r="DQA45" s="188"/>
      <c r="DQB45" s="188"/>
      <c r="DQC45" s="188"/>
      <c r="DQD45" s="188"/>
      <c r="DQE45" s="188"/>
      <c r="DQF45" s="188"/>
      <c r="DQG45" s="188"/>
      <c r="DQH45" s="188"/>
      <c r="DQI45" s="188"/>
      <c r="DQJ45" s="188"/>
      <c r="DQK45" s="188"/>
      <c r="DQL45" s="188"/>
      <c r="DQM45" s="188"/>
      <c r="DQN45" s="188"/>
      <c r="DQO45" s="188"/>
      <c r="DQP45" s="188"/>
      <c r="DQQ45" s="188"/>
      <c r="DQR45" s="188"/>
      <c r="DQS45" s="188"/>
      <c r="DQT45" s="188"/>
      <c r="DQU45" s="188"/>
      <c r="DQV45" s="188"/>
      <c r="DQW45" s="188"/>
      <c r="DQX45" s="188"/>
      <c r="DQY45" s="188"/>
      <c r="DQZ45" s="188"/>
      <c r="DRA45" s="188"/>
      <c r="DRB45" s="188"/>
      <c r="DRC45" s="188"/>
      <c r="DRD45" s="188"/>
      <c r="DRE45" s="188"/>
      <c r="DRF45" s="188"/>
      <c r="DRG45" s="188"/>
      <c r="DRH45" s="188"/>
      <c r="DRI45" s="188"/>
      <c r="DRJ45" s="188"/>
      <c r="DRK45" s="188"/>
      <c r="DRL45" s="188"/>
      <c r="DRM45" s="188"/>
      <c r="DRN45" s="188"/>
      <c r="DRO45" s="188"/>
      <c r="DRP45" s="188"/>
      <c r="DRQ45" s="188"/>
      <c r="DRR45" s="188"/>
      <c r="DRS45" s="188"/>
      <c r="DRT45" s="188"/>
      <c r="DRU45" s="188"/>
      <c r="DRV45" s="188"/>
      <c r="DRW45" s="188"/>
      <c r="DRX45" s="188"/>
      <c r="DRY45" s="188"/>
      <c r="DRZ45" s="188"/>
      <c r="DSA45" s="188"/>
      <c r="DSB45" s="188"/>
      <c r="DSC45" s="188"/>
      <c r="DSD45" s="188"/>
      <c r="DSE45" s="188"/>
      <c r="DSF45" s="188"/>
      <c r="DSG45" s="188"/>
      <c r="DSH45" s="188"/>
      <c r="DSI45" s="188"/>
      <c r="DSJ45" s="188"/>
      <c r="DSK45" s="188"/>
      <c r="DSL45" s="188"/>
      <c r="DSM45" s="188"/>
      <c r="DSN45" s="188"/>
      <c r="DSO45" s="188"/>
      <c r="DSP45" s="188"/>
      <c r="DSQ45" s="188"/>
      <c r="DSR45" s="188"/>
      <c r="DSS45" s="188"/>
      <c r="DST45" s="188"/>
      <c r="DSU45" s="188"/>
      <c r="DSV45" s="188"/>
      <c r="DSW45" s="188"/>
      <c r="DSX45" s="188"/>
      <c r="DSY45" s="188"/>
      <c r="DSZ45" s="188"/>
      <c r="DTA45" s="188"/>
      <c r="DTB45" s="188"/>
      <c r="DTC45" s="188"/>
      <c r="DTD45" s="188"/>
      <c r="DTE45" s="188"/>
      <c r="DTF45" s="188"/>
      <c r="DTG45" s="188"/>
      <c r="DTH45" s="188"/>
      <c r="DTI45" s="188"/>
      <c r="DTJ45" s="188"/>
      <c r="DTK45" s="188"/>
      <c r="DTL45" s="188"/>
      <c r="DTM45" s="188"/>
      <c r="DTN45" s="188"/>
      <c r="DTO45" s="188"/>
      <c r="DTP45" s="188"/>
      <c r="DTQ45" s="188"/>
      <c r="DTR45" s="188"/>
      <c r="DTS45" s="188"/>
      <c r="DTT45" s="188"/>
      <c r="DTU45" s="188"/>
      <c r="DTV45" s="188"/>
      <c r="DTW45" s="188"/>
      <c r="DTX45" s="188"/>
      <c r="DTY45" s="188"/>
      <c r="DTZ45" s="188"/>
      <c r="DUA45" s="188"/>
      <c r="DUB45" s="188"/>
      <c r="DUC45" s="188"/>
      <c r="DUD45" s="188"/>
      <c r="DUE45" s="188"/>
      <c r="DUF45" s="188"/>
      <c r="DUG45" s="188"/>
      <c r="DUH45" s="188"/>
      <c r="DUI45" s="188"/>
      <c r="DUJ45" s="188"/>
      <c r="DUK45" s="188"/>
      <c r="DUL45" s="188"/>
      <c r="DUM45" s="188"/>
      <c r="DUN45" s="188"/>
      <c r="DUO45" s="188"/>
      <c r="DUP45" s="188"/>
      <c r="DUQ45" s="188"/>
      <c r="DUR45" s="188"/>
      <c r="DUS45" s="188"/>
      <c r="DUT45" s="188"/>
      <c r="DUU45" s="188"/>
      <c r="DUV45" s="188"/>
      <c r="DUW45" s="188"/>
      <c r="DUX45" s="188"/>
      <c r="DUY45" s="188"/>
      <c r="DUZ45" s="188"/>
      <c r="DVA45" s="188"/>
      <c r="DVB45" s="188"/>
      <c r="DVC45" s="188"/>
      <c r="DVD45" s="188"/>
      <c r="DVE45" s="188"/>
      <c r="DVF45" s="188"/>
      <c r="DVG45" s="188"/>
      <c r="DVH45" s="188"/>
      <c r="DVI45" s="188"/>
      <c r="DVJ45" s="188"/>
      <c r="DVK45" s="188"/>
      <c r="DVL45" s="188"/>
      <c r="DVM45" s="188"/>
      <c r="DVN45" s="188"/>
      <c r="DVO45" s="188"/>
      <c r="DVP45" s="188"/>
      <c r="DVQ45" s="188"/>
      <c r="DVR45" s="188"/>
      <c r="DVS45" s="188"/>
      <c r="DVT45" s="188"/>
      <c r="DVU45" s="188"/>
      <c r="DVV45" s="188"/>
      <c r="DVW45" s="188"/>
      <c r="DVX45" s="188"/>
      <c r="DVY45" s="188"/>
      <c r="DVZ45" s="188"/>
      <c r="DWA45" s="188"/>
      <c r="DWB45" s="188"/>
      <c r="DWC45" s="188"/>
      <c r="DWD45" s="188"/>
      <c r="DWE45" s="188"/>
      <c r="DWF45" s="188"/>
      <c r="DWG45" s="188"/>
      <c r="DWH45" s="188"/>
      <c r="DWI45" s="188"/>
      <c r="DWJ45" s="188"/>
      <c r="DWK45" s="188"/>
      <c r="DWL45" s="188"/>
      <c r="DWM45" s="188"/>
      <c r="DWN45" s="188"/>
      <c r="DWO45" s="188"/>
      <c r="DWP45" s="188"/>
      <c r="DWQ45" s="188"/>
      <c r="DWR45" s="188"/>
      <c r="DWS45" s="188"/>
      <c r="DWT45" s="188"/>
      <c r="DWU45" s="188"/>
      <c r="DWV45" s="188"/>
      <c r="DWW45" s="188"/>
      <c r="DWX45" s="188"/>
      <c r="DWY45" s="188"/>
      <c r="DWZ45" s="188"/>
      <c r="DXA45" s="188"/>
      <c r="DXB45" s="188"/>
      <c r="DXC45" s="188"/>
      <c r="DXD45" s="188"/>
      <c r="DXE45" s="188"/>
      <c r="DXF45" s="188"/>
      <c r="DXG45" s="188"/>
      <c r="DXH45" s="188"/>
      <c r="DXI45" s="188"/>
      <c r="DXJ45" s="188"/>
      <c r="DXK45" s="188"/>
      <c r="DXL45" s="188"/>
      <c r="DXM45" s="188"/>
      <c r="DXN45" s="188"/>
      <c r="DXO45" s="188"/>
      <c r="DXP45" s="188"/>
      <c r="DXQ45" s="188"/>
      <c r="DXR45" s="188"/>
      <c r="DXS45" s="188"/>
      <c r="DXT45" s="188"/>
      <c r="DXU45" s="188"/>
      <c r="DXV45" s="188"/>
      <c r="DXW45" s="188"/>
      <c r="DXX45" s="188"/>
      <c r="DXY45" s="188"/>
      <c r="DXZ45" s="188"/>
      <c r="DYA45" s="188"/>
      <c r="DYB45" s="188"/>
      <c r="DYC45" s="188"/>
      <c r="DYD45" s="188"/>
      <c r="DYE45" s="188"/>
      <c r="DYF45" s="188"/>
      <c r="DYG45" s="188"/>
      <c r="DYH45" s="188"/>
      <c r="DYI45" s="188"/>
      <c r="DYJ45" s="188"/>
      <c r="DYK45" s="188"/>
      <c r="DYL45" s="188"/>
      <c r="DYM45" s="188"/>
      <c r="DYN45" s="188"/>
      <c r="DYO45" s="188"/>
      <c r="DYP45" s="188"/>
      <c r="DYQ45" s="188"/>
      <c r="DYR45" s="188"/>
      <c r="DYS45" s="188"/>
      <c r="DYT45" s="188"/>
      <c r="DYU45" s="188"/>
      <c r="DYV45" s="188"/>
      <c r="DYW45" s="188"/>
      <c r="DYX45" s="188"/>
      <c r="DYY45" s="188"/>
      <c r="DYZ45" s="188"/>
      <c r="DZA45" s="188"/>
      <c r="DZB45" s="188"/>
      <c r="DZC45" s="188"/>
      <c r="DZD45" s="188"/>
      <c r="DZE45" s="188"/>
      <c r="DZF45" s="188"/>
      <c r="DZG45" s="188"/>
      <c r="DZH45" s="188"/>
      <c r="DZI45" s="188"/>
      <c r="DZJ45" s="188"/>
      <c r="DZK45" s="188"/>
      <c r="DZL45" s="188"/>
      <c r="DZM45" s="188"/>
      <c r="DZN45" s="188"/>
      <c r="DZO45" s="188"/>
      <c r="DZP45" s="188"/>
      <c r="DZQ45" s="188"/>
      <c r="DZR45" s="188"/>
      <c r="DZS45" s="188"/>
      <c r="DZT45" s="188"/>
      <c r="DZU45" s="188"/>
      <c r="DZV45" s="188"/>
      <c r="DZW45" s="188"/>
      <c r="DZX45" s="188"/>
      <c r="DZY45" s="188"/>
      <c r="DZZ45" s="188"/>
      <c r="EAA45" s="188"/>
      <c r="EAB45" s="188"/>
      <c r="EAC45" s="188"/>
      <c r="EAD45" s="188"/>
      <c r="EAE45" s="188"/>
      <c r="EAF45" s="188"/>
      <c r="EAG45" s="188"/>
      <c r="EAH45" s="188"/>
      <c r="EAI45" s="188"/>
      <c r="EAJ45" s="188"/>
      <c r="EAK45" s="188"/>
      <c r="EAL45" s="188"/>
      <c r="EAM45" s="188"/>
      <c r="EAN45" s="188"/>
      <c r="EAO45" s="188"/>
      <c r="EAP45" s="188"/>
      <c r="EAQ45" s="188"/>
      <c r="EAR45" s="188"/>
      <c r="EAS45" s="188"/>
      <c r="EAT45" s="188"/>
      <c r="EAU45" s="188"/>
      <c r="EAV45" s="188"/>
      <c r="EAW45" s="188"/>
      <c r="EAX45" s="188"/>
      <c r="EAY45" s="188"/>
      <c r="EAZ45" s="188"/>
      <c r="EBA45" s="188"/>
      <c r="EBB45" s="188"/>
      <c r="EBC45" s="188"/>
      <c r="EBD45" s="188"/>
      <c r="EBE45" s="188"/>
      <c r="EBF45" s="188"/>
      <c r="EBG45" s="188"/>
      <c r="EBH45" s="188"/>
      <c r="EBI45" s="188"/>
      <c r="EBJ45" s="188"/>
      <c r="EBK45" s="188"/>
      <c r="EBL45" s="188"/>
      <c r="EBM45" s="188"/>
      <c r="EBN45" s="188"/>
      <c r="EBO45" s="188"/>
      <c r="EBP45" s="188"/>
      <c r="EBQ45" s="188"/>
      <c r="EBR45" s="188"/>
      <c r="EBS45" s="188"/>
      <c r="EBT45" s="188"/>
      <c r="EBU45" s="188"/>
      <c r="EBV45" s="188"/>
      <c r="EBW45" s="188"/>
      <c r="EBX45" s="188"/>
      <c r="EBY45" s="188"/>
      <c r="EBZ45" s="188"/>
      <c r="ECA45" s="188"/>
      <c r="ECB45" s="188"/>
      <c r="ECC45" s="188"/>
      <c r="ECD45" s="188"/>
      <c r="ECE45" s="188"/>
      <c r="ECF45" s="188"/>
      <c r="ECG45" s="188"/>
      <c r="ECH45" s="188"/>
      <c r="ECI45" s="188"/>
      <c r="ECJ45" s="188"/>
      <c r="ECK45" s="188"/>
      <c r="ECL45" s="188"/>
      <c r="ECM45" s="188"/>
      <c r="ECN45" s="188"/>
      <c r="ECO45" s="188"/>
      <c r="ECP45" s="188"/>
      <c r="ECQ45" s="188"/>
      <c r="ECR45" s="188"/>
      <c r="ECS45" s="188"/>
      <c r="ECT45" s="188"/>
      <c r="ECU45" s="188"/>
      <c r="ECV45" s="188"/>
      <c r="ECW45" s="188"/>
      <c r="ECX45" s="188"/>
      <c r="ECY45" s="188"/>
      <c r="ECZ45" s="188"/>
      <c r="EDA45" s="188"/>
      <c r="EDB45" s="188"/>
      <c r="EDC45" s="188"/>
      <c r="EDD45" s="188"/>
      <c r="EDE45" s="188"/>
      <c r="EDF45" s="188"/>
      <c r="EDG45" s="188"/>
      <c r="EDH45" s="188"/>
      <c r="EDI45" s="188"/>
      <c r="EDJ45" s="188"/>
      <c r="EDK45" s="188"/>
      <c r="EDL45" s="188"/>
      <c r="EDM45" s="188"/>
      <c r="EDN45" s="188"/>
      <c r="EDO45" s="188"/>
      <c r="EDP45" s="188"/>
      <c r="EDQ45" s="188"/>
      <c r="EDR45" s="188"/>
      <c r="EDS45" s="188"/>
      <c r="EDT45" s="188"/>
      <c r="EDU45" s="188"/>
      <c r="EDV45" s="188"/>
      <c r="EDW45" s="188"/>
      <c r="EDX45" s="188"/>
      <c r="EDY45" s="188"/>
      <c r="EDZ45" s="188"/>
      <c r="EEA45" s="188"/>
      <c r="EEB45" s="188"/>
      <c r="EEC45" s="188"/>
      <c r="EED45" s="188"/>
      <c r="EEE45" s="188"/>
      <c r="EEF45" s="188"/>
      <c r="EEG45" s="188"/>
      <c r="EEH45" s="188"/>
      <c r="EEI45" s="188"/>
      <c r="EEJ45" s="188"/>
      <c r="EEK45" s="188"/>
      <c r="EEL45" s="188"/>
      <c r="EEM45" s="188"/>
      <c r="EEN45" s="188"/>
      <c r="EEO45" s="188"/>
      <c r="EEP45" s="188"/>
      <c r="EEQ45" s="188"/>
      <c r="EER45" s="188"/>
      <c r="EES45" s="188"/>
      <c r="EET45" s="188"/>
      <c r="EEU45" s="188"/>
      <c r="EEV45" s="188"/>
      <c r="EEW45" s="188"/>
      <c r="EEX45" s="188"/>
      <c r="EEY45" s="188"/>
      <c r="EEZ45" s="188"/>
      <c r="EFA45" s="188"/>
      <c r="EFB45" s="188"/>
      <c r="EFC45" s="188"/>
      <c r="EFD45" s="188"/>
      <c r="EFE45" s="188"/>
      <c r="EFF45" s="188"/>
      <c r="EFG45" s="188"/>
      <c r="EFH45" s="188"/>
      <c r="EFI45" s="188"/>
      <c r="EFJ45" s="188"/>
      <c r="EFK45" s="188"/>
      <c r="EFL45" s="188"/>
      <c r="EFM45" s="188"/>
      <c r="EFN45" s="188"/>
      <c r="EFO45" s="188"/>
      <c r="EFP45" s="188"/>
      <c r="EFQ45" s="188"/>
      <c r="EFR45" s="188"/>
      <c r="EFS45" s="188"/>
      <c r="EFT45" s="188"/>
      <c r="EFU45" s="188"/>
      <c r="EFV45" s="188"/>
      <c r="EFW45" s="188"/>
      <c r="EFX45" s="188"/>
      <c r="EFY45" s="188"/>
      <c r="EFZ45" s="188"/>
      <c r="EGA45" s="188"/>
      <c r="EGB45" s="188"/>
      <c r="EGC45" s="188"/>
      <c r="EGD45" s="188"/>
      <c r="EGE45" s="188"/>
      <c r="EGF45" s="188"/>
      <c r="EGG45" s="188"/>
      <c r="EGH45" s="188"/>
      <c r="EGI45" s="188"/>
      <c r="EGJ45" s="188"/>
      <c r="EGK45" s="188"/>
      <c r="EGL45" s="188"/>
      <c r="EGM45" s="188"/>
      <c r="EGN45" s="188"/>
      <c r="EGO45" s="188"/>
      <c r="EGP45" s="188"/>
      <c r="EGQ45" s="188"/>
      <c r="EGR45" s="188"/>
      <c r="EGS45" s="188"/>
      <c r="EGT45" s="188"/>
      <c r="EGU45" s="188"/>
      <c r="EGV45" s="188"/>
      <c r="EGW45" s="188"/>
      <c r="EGX45" s="188"/>
      <c r="EGY45" s="188"/>
      <c r="EGZ45" s="188"/>
      <c r="EHA45" s="188"/>
      <c r="EHB45" s="188"/>
      <c r="EHC45" s="188"/>
      <c r="EHD45" s="188"/>
      <c r="EHE45" s="188"/>
      <c r="EHF45" s="188"/>
      <c r="EHG45" s="188"/>
      <c r="EHH45" s="188"/>
      <c r="EHI45" s="188"/>
      <c r="EHJ45" s="188"/>
      <c r="EHK45" s="188"/>
      <c r="EHL45" s="188"/>
      <c r="EHM45" s="188"/>
      <c r="EHN45" s="188"/>
      <c r="EHO45" s="188"/>
      <c r="EHP45" s="188"/>
      <c r="EHQ45" s="188"/>
      <c r="EHR45" s="188"/>
      <c r="EHS45" s="188"/>
      <c r="EHT45" s="188"/>
      <c r="EHU45" s="188"/>
      <c r="EHV45" s="188"/>
      <c r="EHW45" s="188"/>
      <c r="EHX45" s="188"/>
      <c r="EHY45" s="188"/>
      <c r="EHZ45" s="188"/>
      <c r="EIA45" s="188"/>
      <c r="EIB45" s="188"/>
      <c r="EIC45" s="188"/>
      <c r="EID45" s="188"/>
      <c r="EIE45" s="188"/>
      <c r="EIF45" s="188"/>
      <c r="EIG45" s="188"/>
      <c r="EIH45" s="188"/>
      <c r="EII45" s="188"/>
      <c r="EIJ45" s="188"/>
      <c r="EIK45" s="188"/>
      <c r="EIL45" s="188"/>
      <c r="EIM45" s="188"/>
      <c r="EIN45" s="188"/>
      <c r="EIO45" s="188"/>
      <c r="EIP45" s="188"/>
      <c r="EIQ45" s="188"/>
      <c r="EIR45" s="188"/>
      <c r="EIS45" s="188"/>
      <c r="EIT45" s="188"/>
      <c r="EIU45" s="188"/>
      <c r="EIV45" s="188"/>
      <c r="EIW45" s="188"/>
      <c r="EIX45" s="188"/>
      <c r="EIY45" s="188"/>
      <c r="EIZ45" s="188"/>
      <c r="EJA45" s="188"/>
      <c r="EJB45" s="188"/>
      <c r="EJC45" s="188"/>
      <c r="EJD45" s="188"/>
      <c r="EJE45" s="188"/>
      <c r="EJF45" s="188"/>
      <c r="EJG45" s="188"/>
      <c r="EJH45" s="188"/>
      <c r="EJI45" s="188"/>
      <c r="EJJ45" s="188"/>
      <c r="EJK45" s="188"/>
      <c r="EJL45" s="188"/>
      <c r="EJM45" s="188"/>
      <c r="EJN45" s="188"/>
      <c r="EJO45" s="188"/>
      <c r="EJP45" s="188"/>
      <c r="EJQ45" s="188"/>
      <c r="EJR45" s="188"/>
      <c r="EJS45" s="188"/>
      <c r="EJT45" s="188"/>
      <c r="EJU45" s="188"/>
      <c r="EJV45" s="188"/>
      <c r="EJW45" s="188"/>
      <c r="EJX45" s="188"/>
      <c r="EJY45" s="188"/>
      <c r="EJZ45" s="188"/>
      <c r="EKA45" s="188"/>
      <c r="EKB45" s="188"/>
      <c r="EKC45" s="188"/>
      <c r="EKD45" s="188"/>
      <c r="EKE45" s="188"/>
      <c r="EKF45" s="188"/>
      <c r="EKG45" s="188"/>
      <c r="EKH45" s="188"/>
      <c r="EKI45" s="188"/>
      <c r="EKJ45" s="188"/>
      <c r="EKK45" s="188"/>
      <c r="EKL45" s="188"/>
      <c r="EKM45" s="188"/>
      <c r="EKN45" s="188"/>
      <c r="EKO45" s="188"/>
      <c r="EKP45" s="188"/>
      <c r="EKQ45" s="188"/>
      <c r="EKR45" s="188"/>
      <c r="EKS45" s="188"/>
      <c r="EKT45" s="188"/>
      <c r="EKU45" s="188"/>
      <c r="EKV45" s="188"/>
      <c r="EKW45" s="188"/>
      <c r="EKX45" s="188"/>
      <c r="EKY45" s="188"/>
      <c r="EKZ45" s="188"/>
      <c r="ELA45" s="188"/>
      <c r="ELB45" s="188"/>
      <c r="ELC45" s="188"/>
      <c r="ELD45" s="188"/>
      <c r="ELE45" s="188"/>
      <c r="ELF45" s="188"/>
      <c r="ELG45" s="188"/>
      <c r="ELH45" s="188"/>
      <c r="ELI45" s="188"/>
      <c r="ELJ45" s="188"/>
      <c r="ELK45" s="188"/>
      <c r="ELL45" s="188"/>
      <c r="ELM45" s="188"/>
      <c r="ELN45" s="188"/>
      <c r="ELO45" s="188"/>
      <c r="ELP45" s="188"/>
      <c r="ELQ45" s="188"/>
      <c r="ELR45" s="188"/>
      <c r="ELS45" s="188"/>
      <c r="ELT45" s="188"/>
      <c r="ELU45" s="188"/>
      <c r="ELV45" s="188"/>
      <c r="ELW45" s="188"/>
      <c r="ELX45" s="188"/>
      <c r="ELY45" s="188"/>
      <c r="ELZ45" s="188"/>
      <c r="EMA45" s="188"/>
      <c r="EMB45" s="188"/>
      <c r="EMC45" s="188"/>
      <c r="EMD45" s="188"/>
      <c r="EME45" s="188"/>
      <c r="EMF45" s="188"/>
      <c r="EMG45" s="188"/>
      <c r="EMH45" s="188"/>
      <c r="EMI45" s="188"/>
      <c r="EMJ45" s="188"/>
      <c r="EMK45" s="188"/>
      <c r="EML45" s="188"/>
      <c r="EMM45" s="188"/>
      <c r="EMN45" s="188"/>
      <c r="EMO45" s="188"/>
      <c r="EMP45" s="188"/>
      <c r="EMQ45" s="188"/>
      <c r="EMR45" s="188"/>
      <c r="EMS45" s="188"/>
      <c r="EMT45" s="188"/>
      <c r="EMU45" s="188"/>
      <c r="EMV45" s="188"/>
      <c r="EMW45" s="188"/>
      <c r="EMX45" s="188"/>
      <c r="EMY45" s="188"/>
      <c r="EMZ45" s="188"/>
      <c r="ENA45" s="188"/>
      <c r="ENB45" s="188"/>
      <c r="ENC45" s="188"/>
      <c r="END45" s="188"/>
      <c r="ENE45" s="188"/>
      <c r="ENF45" s="188"/>
      <c r="ENG45" s="188"/>
      <c r="ENH45" s="188"/>
      <c r="ENI45" s="188"/>
      <c r="ENJ45" s="188"/>
      <c r="ENK45" s="188"/>
      <c r="ENL45" s="188"/>
      <c r="ENM45" s="188"/>
      <c r="ENN45" s="188"/>
      <c r="ENO45" s="188"/>
      <c r="ENP45" s="188"/>
      <c r="ENQ45" s="188"/>
      <c r="ENR45" s="188"/>
      <c r="ENS45" s="188"/>
      <c r="ENT45" s="188"/>
      <c r="ENU45" s="188"/>
      <c r="ENV45" s="188"/>
      <c r="ENW45" s="188"/>
      <c r="ENX45" s="188"/>
      <c r="ENY45" s="188"/>
      <c r="ENZ45" s="188"/>
      <c r="EOA45" s="188"/>
      <c r="EOB45" s="188"/>
      <c r="EOC45" s="188"/>
      <c r="EOD45" s="188"/>
      <c r="EOE45" s="188"/>
      <c r="EOF45" s="188"/>
      <c r="EOG45" s="188"/>
      <c r="EOH45" s="188"/>
      <c r="EOI45" s="188"/>
      <c r="EOJ45" s="188"/>
      <c r="EOK45" s="188"/>
      <c r="EOL45" s="188"/>
      <c r="EOM45" s="188"/>
      <c r="EON45" s="188"/>
      <c r="EOO45" s="188"/>
      <c r="EOP45" s="188"/>
      <c r="EOQ45" s="188"/>
      <c r="EOR45" s="188"/>
      <c r="EOS45" s="188"/>
      <c r="EOT45" s="188"/>
      <c r="EOU45" s="188"/>
      <c r="EOV45" s="188"/>
      <c r="EOW45" s="188"/>
      <c r="EOX45" s="188"/>
      <c r="EOY45" s="188"/>
      <c r="EOZ45" s="188"/>
      <c r="EPA45" s="188"/>
      <c r="EPB45" s="188"/>
      <c r="EPC45" s="188"/>
      <c r="EPD45" s="188"/>
      <c r="EPE45" s="188"/>
      <c r="EPF45" s="188"/>
      <c r="EPG45" s="188"/>
      <c r="EPH45" s="188"/>
      <c r="EPI45" s="188"/>
      <c r="EPJ45" s="188"/>
      <c r="EPK45" s="188"/>
      <c r="EPL45" s="188"/>
      <c r="EPM45" s="188"/>
      <c r="EPN45" s="188"/>
      <c r="EPO45" s="188"/>
      <c r="EPP45" s="188"/>
      <c r="EPQ45" s="188"/>
      <c r="EPR45" s="188"/>
      <c r="EPS45" s="188"/>
      <c r="EPT45" s="188"/>
      <c r="EPU45" s="188"/>
      <c r="EPV45" s="188"/>
      <c r="EPW45" s="188"/>
      <c r="EPX45" s="188"/>
      <c r="EPY45" s="188"/>
      <c r="EPZ45" s="188"/>
      <c r="EQA45" s="188"/>
      <c r="EQB45" s="188"/>
      <c r="EQC45" s="188"/>
      <c r="EQD45" s="188"/>
      <c r="EQE45" s="188"/>
      <c r="EQF45" s="188"/>
      <c r="EQG45" s="188"/>
      <c r="EQH45" s="188"/>
      <c r="EQI45" s="188"/>
      <c r="EQJ45" s="188"/>
      <c r="EQK45" s="188"/>
      <c r="EQL45" s="188"/>
      <c r="EQM45" s="188"/>
      <c r="EQN45" s="188"/>
      <c r="EQO45" s="188"/>
      <c r="EQP45" s="188"/>
      <c r="EQQ45" s="188"/>
      <c r="EQR45" s="188"/>
      <c r="EQS45" s="188"/>
      <c r="EQT45" s="188"/>
      <c r="EQU45" s="188"/>
      <c r="EQV45" s="188"/>
      <c r="EQW45" s="188"/>
      <c r="EQX45" s="188"/>
      <c r="EQY45" s="188"/>
      <c r="EQZ45" s="188"/>
      <c r="ERA45" s="188"/>
      <c r="ERB45" s="188"/>
      <c r="ERC45" s="188"/>
      <c r="ERD45" s="188"/>
      <c r="ERE45" s="188"/>
      <c r="ERF45" s="188"/>
      <c r="ERG45" s="188"/>
      <c r="ERH45" s="188"/>
      <c r="ERI45" s="188"/>
      <c r="ERJ45" s="188"/>
      <c r="ERK45" s="188"/>
      <c r="ERL45" s="188"/>
      <c r="ERM45" s="188"/>
      <c r="ERN45" s="188"/>
      <c r="ERO45" s="188"/>
      <c r="ERP45" s="188"/>
      <c r="ERQ45" s="188"/>
      <c r="ERR45" s="188"/>
      <c r="ERS45" s="188"/>
      <c r="ERT45" s="188"/>
      <c r="ERU45" s="188"/>
      <c r="ERV45" s="188"/>
      <c r="ERW45" s="188"/>
      <c r="ERX45" s="188"/>
      <c r="ERY45" s="188"/>
      <c r="ERZ45" s="188"/>
      <c r="ESA45" s="188"/>
      <c r="ESB45" s="188"/>
      <c r="ESC45" s="188"/>
      <c r="ESD45" s="188"/>
      <c r="ESE45" s="188"/>
      <c r="ESF45" s="188"/>
      <c r="ESG45" s="188"/>
      <c r="ESH45" s="188"/>
      <c r="ESI45" s="188"/>
      <c r="ESJ45" s="188"/>
      <c r="ESK45" s="188"/>
      <c r="ESL45" s="188"/>
      <c r="ESM45" s="188"/>
      <c r="ESN45" s="188"/>
      <c r="ESO45" s="188"/>
      <c r="ESP45" s="188"/>
      <c r="ESQ45" s="188"/>
      <c r="ESR45" s="188"/>
      <c r="ESS45" s="188"/>
      <c r="EST45" s="188"/>
      <c r="ESU45" s="188"/>
      <c r="ESV45" s="188"/>
      <c r="ESW45" s="188"/>
      <c r="ESX45" s="188"/>
      <c r="ESY45" s="188"/>
      <c r="ESZ45" s="188"/>
      <c r="ETA45" s="188"/>
      <c r="ETB45" s="188"/>
      <c r="ETC45" s="188"/>
      <c r="ETD45" s="188"/>
      <c r="ETE45" s="188"/>
      <c r="ETF45" s="188"/>
      <c r="ETG45" s="188"/>
      <c r="ETH45" s="188"/>
      <c r="ETI45" s="188"/>
      <c r="ETJ45" s="188"/>
      <c r="ETK45" s="188"/>
      <c r="ETL45" s="188"/>
      <c r="ETM45" s="188"/>
      <c r="ETN45" s="188"/>
      <c r="ETO45" s="188"/>
      <c r="ETP45" s="188"/>
      <c r="ETQ45" s="188"/>
      <c r="ETR45" s="188"/>
      <c r="ETS45" s="188"/>
      <c r="ETT45" s="188"/>
      <c r="ETU45" s="188"/>
      <c r="ETV45" s="188"/>
      <c r="ETW45" s="188"/>
      <c r="ETX45" s="188"/>
      <c r="ETY45" s="188"/>
      <c r="ETZ45" s="188"/>
      <c r="EUA45" s="188"/>
      <c r="EUB45" s="188"/>
      <c r="EUC45" s="188"/>
      <c r="EUD45" s="188"/>
      <c r="EUE45" s="188"/>
      <c r="EUF45" s="188"/>
      <c r="EUG45" s="188"/>
      <c r="EUH45" s="188"/>
      <c r="EUI45" s="188"/>
      <c r="EUJ45" s="188"/>
      <c r="EUK45" s="188"/>
      <c r="EUL45" s="188"/>
      <c r="EUM45" s="188"/>
      <c r="EUN45" s="188"/>
      <c r="EUO45" s="188"/>
      <c r="EUP45" s="188"/>
      <c r="EUQ45" s="188"/>
      <c r="EUR45" s="188"/>
      <c r="EUS45" s="188"/>
      <c r="EUT45" s="188"/>
      <c r="EUU45" s="188"/>
      <c r="EUV45" s="188"/>
      <c r="EUW45" s="188"/>
      <c r="EUX45" s="188"/>
      <c r="EUY45" s="188"/>
      <c r="EUZ45" s="188"/>
      <c r="EVA45" s="188"/>
      <c r="EVB45" s="188"/>
      <c r="EVC45" s="188"/>
      <c r="EVD45" s="188"/>
      <c r="EVE45" s="188"/>
      <c r="EVF45" s="188"/>
      <c r="EVG45" s="188"/>
      <c r="EVH45" s="188"/>
      <c r="EVI45" s="188"/>
      <c r="EVJ45" s="188"/>
      <c r="EVK45" s="188"/>
      <c r="EVL45" s="188"/>
      <c r="EVM45" s="188"/>
      <c r="EVN45" s="188"/>
      <c r="EVO45" s="188"/>
      <c r="EVP45" s="188"/>
      <c r="EVQ45" s="188"/>
      <c r="EVR45" s="188"/>
      <c r="EVS45" s="188"/>
      <c r="EVT45" s="188"/>
      <c r="EVU45" s="188"/>
      <c r="EVV45" s="188"/>
      <c r="EVW45" s="188"/>
      <c r="EVX45" s="188"/>
      <c r="EVY45" s="188"/>
      <c r="EVZ45" s="188"/>
      <c r="EWA45" s="188"/>
      <c r="EWB45" s="188"/>
      <c r="EWC45" s="188"/>
      <c r="EWD45" s="188"/>
      <c r="EWE45" s="188"/>
      <c r="EWF45" s="188"/>
      <c r="EWG45" s="188"/>
      <c r="EWH45" s="188"/>
      <c r="EWI45" s="188"/>
      <c r="EWJ45" s="188"/>
      <c r="EWK45" s="188"/>
      <c r="EWL45" s="188"/>
      <c r="EWM45" s="188"/>
      <c r="EWN45" s="188"/>
      <c r="EWO45" s="188"/>
      <c r="EWP45" s="188"/>
      <c r="EWQ45" s="188"/>
      <c r="EWR45" s="188"/>
      <c r="EWS45" s="188"/>
      <c r="EWT45" s="188"/>
      <c r="EWU45" s="188"/>
      <c r="EWV45" s="188"/>
      <c r="EWW45" s="188"/>
      <c r="EWX45" s="188"/>
      <c r="EWY45" s="188"/>
      <c r="EWZ45" s="188"/>
      <c r="EXA45" s="188"/>
      <c r="EXB45" s="188"/>
      <c r="EXC45" s="188"/>
      <c r="EXD45" s="188"/>
      <c r="EXE45" s="188"/>
      <c r="EXF45" s="188"/>
      <c r="EXG45" s="188"/>
      <c r="EXH45" s="188"/>
      <c r="EXI45" s="188"/>
      <c r="EXJ45" s="188"/>
      <c r="EXK45" s="188"/>
      <c r="EXL45" s="188"/>
      <c r="EXM45" s="188"/>
      <c r="EXN45" s="188"/>
      <c r="EXO45" s="188"/>
      <c r="EXP45" s="188"/>
      <c r="EXQ45" s="188"/>
      <c r="EXR45" s="188"/>
      <c r="EXS45" s="188"/>
      <c r="EXT45" s="188"/>
      <c r="EXU45" s="188"/>
      <c r="EXV45" s="188"/>
      <c r="EXW45" s="188"/>
      <c r="EXX45" s="188"/>
      <c r="EXY45" s="188"/>
      <c r="EXZ45" s="188"/>
      <c r="EYA45" s="188"/>
      <c r="EYB45" s="188"/>
      <c r="EYC45" s="188"/>
      <c r="EYD45" s="188"/>
      <c r="EYE45" s="188"/>
      <c r="EYF45" s="188"/>
      <c r="EYG45" s="188"/>
      <c r="EYH45" s="188"/>
      <c r="EYI45" s="188"/>
      <c r="EYJ45" s="188"/>
      <c r="EYK45" s="188"/>
      <c r="EYL45" s="188"/>
      <c r="EYM45" s="188"/>
      <c r="EYN45" s="188"/>
      <c r="EYO45" s="188"/>
      <c r="EYP45" s="188"/>
      <c r="EYQ45" s="188"/>
      <c r="EYR45" s="188"/>
      <c r="EYS45" s="188"/>
      <c r="EYT45" s="188"/>
      <c r="EYU45" s="188"/>
      <c r="EYV45" s="188"/>
      <c r="EYW45" s="188"/>
      <c r="EYX45" s="188"/>
      <c r="EYY45" s="188"/>
      <c r="EYZ45" s="188"/>
      <c r="EZA45" s="188"/>
      <c r="EZB45" s="188"/>
      <c r="EZC45" s="188"/>
      <c r="EZD45" s="188"/>
      <c r="EZE45" s="188"/>
      <c r="EZF45" s="188"/>
      <c r="EZG45" s="188"/>
      <c r="EZH45" s="188"/>
      <c r="EZI45" s="188"/>
      <c r="EZJ45" s="188"/>
      <c r="EZK45" s="188"/>
      <c r="EZL45" s="188"/>
      <c r="EZM45" s="188"/>
      <c r="EZN45" s="188"/>
      <c r="EZO45" s="188"/>
      <c r="EZP45" s="188"/>
      <c r="EZQ45" s="188"/>
      <c r="EZR45" s="188"/>
      <c r="EZS45" s="188"/>
      <c r="EZT45" s="188"/>
      <c r="EZU45" s="188"/>
      <c r="EZV45" s="188"/>
      <c r="EZW45" s="188"/>
      <c r="EZX45" s="188"/>
      <c r="EZY45" s="188"/>
      <c r="EZZ45" s="188"/>
      <c r="FAA45" s="188"/>
      <c r="FAB45" s="188"/>
      <c r="FAC45" s="188"/>
      <c r="FAD45" s="188"/>
      <c r="FAE45" s="188"/>
      <c r="FAF45" s="188"/>
      <c r="FAG45" s="188"/>
      <c r="FAH45" s="188"/>
      <c r="FAI45" s="188"/>
      <c r="FAJ45" s="188"/>
      <c r="FAK45" s="188"/>
      <c r="FAL45" s="188"/>
      <c r="FAM45" s="188"/>
      <c r="FAN45" s="188"/>
      <c r="FAO45" s="188"/>
      <c r="FAP45" s="188"/>
      <c r="FAQ45" s="188"/>
      <c r="FAR45" s="188"/>
      <c r="FAS45" s="188"/>
      <c r="FAT45" s="188"/>
      <c r="FAU45" s="188"/>
      <c r="FAV45" s="188"/>
      <c r="FAW45" s="188"/>
      <c r="FAX45" s="188"/>
      <c r="FAY45" s="188"/>
      <c r="FAZ45" s="188"/>
      <c r="FBA45" s="188"/>
      <c r="FBB45" s="188"/>
      <c r="FBC45" s="188"/>
      <c r="FBD45" s="188"/>
      <c r="FBE45" s="188"/>
      <c r="FBF45" s="188"/>
      <c r="FBG45" s="188"/>
      <c r="FBH45" s="188"/>
      <c r="FBI45" s="188"/>
      <c r="FBJ45" s="188"/>
      <c r="FBK45" s="188"/>
      <c r="FBL45" s="188"/>
      <c r="FBM45" s="188"/>
      <c r="FBN45" s="188"/>
      <c r="FBO45" s="188"/>
      <c r="FBP45" s="188"/>
      <c r="FBQ45" s="188"/>
      <c r="FBR45" s="188"/>
      <c r="FBS45" s="188"/>
      <c r="FBT45" s="188"/>
      <c r="FBU45" s="188"/>
      <c r="FBV45" s="188"/>
      <c r="FBW45" s="188"/>
      <c r="FBX45" s="188"/>
      <c r="FBY45" s="188"/>
      <c r="FBZ45" s="188"/>
      <c r="FCA45" s="188"/>
      <c r="FCB45" s="188"/>
      <c r="FCC45" s="188"/>
      <c r="FCD45" s="188"/>
      <c r="FCE45" s="188"/>
      <c r="FCF45" s="188"/>
      <c r="FCG45" s="188"/>
      <c r="FCH45" s="188"/>
      <c r="FCI45" s="188"/>
      <c r="FCJ45" s="188"/>
      <c r="FCK45" s="188"/>
      <c r="FCL45" s="188"/>
      <c r="FCM45" s="188"/>
      <c r="FCN45" s="188"/>
      <c r="FCO45" s="188"/>
      <c r="FCP45" s="188"/>
      <c r="FCQ45" s="188"/>
      <c r="FCR45" s="188"/>
      <c r="FCS45" s="188"/>
      <c r="FCT45" s="188"/>
      <c r="FCU45" s="188"/>
      <c r="FCV45" s="188"/>
      <c r="FCW45" s="188"/>
      <c r="FCX45" s="188"/>
      <c r="FCY45" s="188"/>
      <c r="FCZ45" s="188"/>
      <c r="FDA45" s="188"/>
      <c r="FDB45" s="188"/>
      <c r="FDC45" s="188"/>
      <c r="FDD45" s="188"/>
      <c r="FDE45" s="188"/>
      <c r="FDF45" s="188"/>
      <c r="FDG45" s="188"/>
      <c r="FDH45" s="188"/>
      <c r="FDI45" s="188"/>
      <c r="FDJ45" s="188"/>
      <c r="FDK45" s="188"/>
      <c r="FDL45" s="188"/>
      <c r="FDM45" s="188"/>
      <c r="FDN45" s="188"/>
      <c r="FDO45" s="188"/>
      <c r="FDP45" s="188"/>
      <c r="FDQ45" s="188"/>
      <c r="FDR45" s="188"/>
      <c r="FDS45" s="188"/>
      <c r="FDT45" s="188"/>
      <c r="FDU45" s="188"/>
      <c r="FDV45" s="188"/>
      <c r="FDW45" s="188"/>
      <c r="FDX45" s="188"/>
      <c r="FDY45" s="188"/>
      <c r="FDZ45" s="188"/>
      <c r="FEA45" s="188"/>
      <c r="FEB45" s="188"/>
      <c r="FEC45" s="188"/>
      <c r="FED45" s="188"/>
      <c r="FEE45" s="188"/>
      <c r="FEF45" s="188"/>
      <c r="FEG45" s="188"/>
      <c r="FEH45" s="188"/>
      <c r="FEI45" s="188"/>
      <c r="FEJ45" s="188"/>
      <c r="FEK45" s="188"/>
      <c r="FEL45" s="188"/>
      <c r="FEM45" s="188"/>
      <c r="FEN45" s="188"/>
      <c r="FEO45" s="188"/>
      <c r="FEP45" s="188"/>
      <c r="FEQ45" s="188"/>
      <c r="FER45" s="188"/>
      <c r="FES45" s="188"/>
      <c r="FET45" s="188"/>
      <c r="FEU45" s="188"/>
      <c r="FEV45" s="188"/>
      <c r="FEW45" s="188"/>
      <c r="FEX45" s="188"/>
      <c r="FEY45" s="188"/>
      <c r="FEZ45" s="188"/>
      <c r="FFA45" s="188"/>
      <c r="FFB45" s="188"/>
      <c r="FFC45" s="188"/>
      <c r="FFD45" s="188"/>
      <c r="FFE45" s="188"/>
      <c r="FFF45" s="188"/>
      <c r="FFG45" s="188"/>
      <c r="FFH45" s="188"/>
      <c r="FFI45" s="188"/>
      <c r="FFJ45" s="188"/>
      <c r="FFK45" s="188"/>
      <c r="FFL45" s="188"/>
      <c r="FFM45" s="188"/>
      <c r="FFN45" s="188"/>
      <c r="FFO45" s="188"/>
      <c r="FFP45" s="188"/>
      <c r="FFQ45" s="188"/>
      <c r="FFR45" s="188"/>
      <c r="FFS45" s="188"/>
      <c r="FFT45" s="188"/>
      <c r="FFU45" s="188"/>
      <c r="FFV45" s="188"/>
      <c r="FFW45" s="188"/>
      <c r="FFX45" s="188"/>
      <c r="FFY45" s="188"/>
      <c r="FFZ45" s="188"/>
      <c r="FGA45" s="188"/>
      <c r="FGB45" s="188"/>
      <c r="FGC45" s="188"/>
      <c r="FGD45" s="188"/>
      <c r="FGE45" s="188"/>
      <c r="FGF45" s="188"/>
      <c r="FGG45" s="188"/>
      <c r="FGH45" s="188"/>
      <c r="FGI45" s="188"/>
      <c r="FGJ45" s="188"/>
      <c r="FGK45" s="188"/>
      <c r="FGL45" s="188"/>
      <c r="FGM45" s="188"/>
      <c r="FGN45" s="188"/>
      <c r="FGO45" s="188"/>
      <c r="FGP45" s="188"/>
      <c r="FGQ45" s="188"/>
      <c r="FGR45" s="188"/>
      <c r="FGS45" s="188"/>
      <c r="FGT45" s="188"/>
      <c r="FGU45" s="188"/>
      <c r="FGV45" s="188"/>
      <c r="FGW45" s="188"/>
      <c r="FGX45" s="188"/>
      <c r="FGY45" s="188"/>
      <c r="FGZ45" s="188"/>
      <c r="FHA45" s="188"/>
      <c r="FHB45" s="188"/>
      <c r="FHC45" s="188"/>
      <c r="FHD45" s="188"/>
      <c r="FHE45" s="188"/>
      <c r="FHF45" s="188"/>
      <c r="FHG45" s="188"/>
      <c r="FHH45" s="188"/>
      <c r="FHI45" s="188"/>
      <c r="FHJ45" s="188"/>
      <c r="FHK45" s="188"/>
      <c r="FHL45" s="188"/>
      <c r="FHM45" s="188"/>
      <c r="FHN45" s="188"/>
      <c r="FHO45" s="188"/>
      <c r="FHP45" s="188"/>
      <c r="FHQ45" s="188"/>
      <c r="FHR45" s="188"/>
      <c r="FHS45" s="188"/>
      <c r="FHT45" s="188"/>
      <c r="FHU45" s="188"/>
      <c r="FHV45" s="188"/>
      <c r="FHW45" s="188"/>
      <c r="FHX45" s="188"/>
      <c r="FHY45" s="188"/>
      <c r="FHZ45" s="188"/>
      <c r="FIA45" s="188"/>
      <c r="FIB45" s="188"/>
      <c r="FIC45" s="188"/>
      <c r="FID45" s="188"/>
      <c r="FIE45" s="188"/>
      <c r="FIF45" s="188"/>
      <c r="FIG45" s="188"/>
      <c r="FIH45" s="188"/>
      <c r="FII45" s="188"/>
      <c r="FIJ45" s="188"/>
      <c r="FIK45" s="188"/>
      <c r="FIL45" s="188"/>
      <c r="FIM45" s="188"/>
      <c r="FIN45" s="188"/>
      <c r="FIO45" s="188"/>
      <c r="FIP45" s="188"/>
      <c r="FIQ45" s="188"/>
      <c r="FIR45" s="188"/>
      <c r="FIS45" s="188"/>
      <c r="FIT45" s="188"/>
      <c r="FIU45" s="188"/>
      <c r="FIV45" s="188"/>
      <c r="FIW45" s="188"/>
      <c r="FIX45" s="188"/>
      <c r="FIY45" s="188"/>
      <c r="FIZ45" s="188"/>
      <c r="FJA45" s="188"/>
      <c r="FJB45" s="188"/>
      <c r="FJC45" s="188"/>
      <c r="FJD45" s="188"/>
      <c r="FJE45" s="188"/>
      <c r="FJF45" s="188"/>
      <c r="FJG45" s="188"/>
      <c r="FJH45" s="188"/>
      <c r="FJI45" s="188"/>
      <c r="FJJ45" s="188"/>
      <c r="FJK45" s="188"/>
      <c r="FJL45" s="188"/>
      <c r="FJM45" s="188"/>
      <c r="FJN45" s="188"/>
      <c r="FJO45" s="188"/>
      <c r="FJP45" s="188"/>
      <c r="FJQ45" s="188"/>
      <c r="FJR45" s="188"/>
      <c r="FJS45" s="188"/>
      <c r="FJT45" s="188"/>
      <c r="FJU45" s="188"/>
      <c r="FJV45" s="188"/>
      <c r="FJW45" s="188"/>
      <c r="FJX45" s="188"/>
      <c r="FJY45" s="188"/>
      <c r="FJZ45" s="188"/>
      <c r="FKA45" s="188"/>
      <c r="FKB45" s="188"/>
      <c r="FKC45" s="188"/>
      <c r="FKD45" s="188"/>
      <c r="FKE45" s="188"/>
      <c r="FKF45" s="188"/>
      <c r="FKG45" s="188"/>
      <c r="FKH45" s="188"/>
      <c r="FKI45" s="188"/>
      <c r="FKJ45" s="188"/>
      <c r="FKK45" s="188"/>
      <c r="FKL45" s="188"/>
      <c r="FKM45" s="188"/>
      <c r="FKN45" s="188"/>
      <c r="FKO45" s="188"/>
      <c r="FKP45" s="188"/>
      <c r="FKQ45" s="188"/>
      <c r="FKR45" s="188"/>
      <c r="FKS45" s="188"/>
      <c r="FKT45" s="188"/>
      <c r="FKU45" s="188"/>
      <c r="FKV45" s="188"/>
      <c r="FKW45" s="188"/>
      <c r="FKX45" s="188"/>
      <c r="FKY45" s="188"/>
      <c r="FKZ45" s="188"/>
      <c r="FLA45" s="188"/>
      <c r="FLB45" s="188"/>
      <c r="FLC45" s="188"/>
      <c r="FLD45" s="188"/>
      <c r="FLE45" s="188"/>
      <c r="FLF45" s="188"/>
      <c r="FLG45" s="188"/>
      <c r="FLH45" s="188"/>
      <c r="FLI45" s="188"/>
      <c r="FLJ45" s="188"/>
      <c r="FLK45" s="188"/>
      <c r="FLL45" s="188"/>
      <c r="FLM45" s="188"/>
      <c r="FLN45" s="188"/>
      <c r="FLO45" s="188"/>
      <c r="FLP45" s="188"/>
      <c r="FLQ45" s="188"/>
      <c r="FLR45" s="188"/>
      <c r="FLS45" s="188"/>
      <c r="FLT45" s="188"/>
      <c r="FLU45" s="188"/>
      <c r="FLV45" s="188"/>
      <c r="FLW45" s="188"/>
      <c r="FLX45" s="188"/>
      <c r="FLY45" s="188"/>
      <c r="FLZ45" s="188"/>
      <c r="FMA45" s="188"/>
      <c r="FMB45" s="188"/>
      <c r="FMC45" s="188"/>
      <c r="FMD45" s="188"/>
      <c r="FME45" s="188"/>
      <c r="FMF45" s="188"/>
      <c r="FMG45" s="188"/>
      <c r="FMH45" s="188"/>
      <c r="FMI45" s="188"/>
      <c r="FMJ45" s="188"/>
      <c r="FMK45" s="188"/>
      <c r="FML45" s="188"/>
      <c r="FMM45" s="188"/>
      <c r="FMN45" s="188"/>
      <c r="FMO45" s="188"/>
      <c r="FMP45" s="188"/>
      <c r="FMQ45" s="188"/>
      <c r="FMR45" s="188"/>
      <c r="FMS45" s="188"/>
      <c r="FMT45" s="188"/>
      <c r="FMU45" s="188"/>
      <c r="FMV45" s="188"/>
      <c r="FMW45" s="188"/>
      <c r="FMX45" s="188"/>
      <c r="FMY45" s="188"/>
      <c r="FMZ45" s="188"/>
      <c r="FNA45" s="188"/>
      <c r="FNB45" s="188"/>
      <c r="FNC45" s="188"/>
      <c r="FND45" s="188"/>
      <c r="FNE45" s="188"/>
      <c r="FNF45" s="188"/>
      <c r="FNG45" s="188"/>
      <c r="FNH45" s="188"/>
      <c r="FNI45" s="188"/>
      <c r="FNJ45" s="188"/>
      <c r="FNK45" s="188"/>
      <c r="FNL45" s="188"/>
      <c r="FNM45" s="188"/>
      <c r="FNN45" s="188"/>
      <c r="FNO45" s="188"/>
      <c r="FNP45" s="188"/>
      <c r="FNQ45" s="188"/>
      <c r="FNR45" s="188"/>
      <c r="FNS45" s="188"/>
      <c r="FNT45" s="188"/>
      <c r="FNU45" s="188"/>
      <c r="FNV45" s="188"/>
      <c r="FNW45" s="188"/>
      <c r="FNX45" s="188"/>
      <c r="FNY45" s="188"/>
      <c r="FNZ45" s="188"/>
      <c r="FOA45" s="188"/>
      <c r="FOB45" s="188"/>
      <c r="FOC45" s="188"/>
      <c r="FOD45" s="188"/>
      <c r="FOE45" s="188"/>
      <c r="FOF45" s="188"/>
      <c r="FOG45" s="188"/>
      <c r="FOH45" s="188"/>
      <c r="FOI45" s="188"/>
      <c r="FOJ45" s="188"/>
      <c r="FOK45" s="188"/>
      <c r="FOL45" s="188"/>
      <c r="FOM45" s="188"/>
      <c r="FON45" s="188"/>
      <c r="FOO45" s="188"/>
      <c r="FOP45" s="188"/>
      <c r="FOQ45" s="188"/>
      <c r="FOR45" s="188"/>
      <c r="FOS45" s="188"/>
      <c r="FOT45" s="188"/>
      <c r="FOU45" s="188"/>
      <c r="FOV45" s="188"/>
      <c r="FOW45" s="188"/>
      <c r="FOX45" s="188"/>
      <c r="FOY45" s="188"/>
      <c r="FOZ45" s="188"/>
      <c r="FPA45" s="188"/>
      <c r="FPB45" s="188"/>
      <c r="FPC45" s="188"/>
      <c r="FPD45" s="188"/>
      <c r="FPE45" s="188"/>
      <c r="FPF45" s="188"/>
      <c r="FPG45" s="188"/>
      <c r="FPH45" s="188"/>
      <c r="FPI45" s="188"/>
      <c r="FPJ45" s="188"/>
      <c r="FPK45" s="188"/>
      <c r="FPL45" s="188"/>
      <c r="FPM45" s="188"/>
      <c r="FPN45" s="188"/>
      <c r="FPO45" s="188"/>
      <c r="FPP45" s="188"/>
      <c r="FPQ45" s="188"/>
      <c r="FPR45" s="188"/>
      <c r="FPS45" s="188"/>
      <c r="FPT45" s="188"/>
      <c r="FPU45" s="188"/>
      <c r="FPV45" s="188"/>
      <c r="FPW45" s="188"/>
      <c r="FPX45" s="188"/>
      <c r="FPY45" s="188"/>
      <c r="FPZ45" s="188"/>
      <c r="FQA45" s="188"/>
      <c r="FQB45" s="188"/>
      <c r="FQC45" s="188"/>
      <c r="FQD45" s="188"/>
      <c r="FQE45" s="188"/>
      <c r="FQF45" s="188"/>
      <c r="FQG45" s="188"/>
      <c r="FQH45" s="188"/>
      <c r="FQI45" s="188"/>
      <c r="FQJ45" s="188"/>
      <c r="FQK45" s="188"/>
      <c r="FQL45" s="188"/>
      <c r="FQM45" s="188"/>
      <c r="FQN45" s="188"/>
      <c r="FQO45" s="188"/>
      <c r="FQP45" s="188"/>
      <c r="FQQ45" s="188"/>
      <c r="FQR45" s="188"/>
      <c r="FQS45" s="188"/>
      <c r="FQT45" s="188"/>
      <c r="FQU45" s="188"/>
      <c r="FQV45" s="188"/>
      <c r="FQW45" s="188"/>
      <c r="FQX45" s="188"/>
      <c r="FQY45" s="188"/>
      <c r="FQZ45" s="188"/>
      <c r="FRA45" s="188"/>
      <c r="FRB45" s="188"/>
      <c r="FRC45" s="188"/>
      <c r="FRD45" s="188"/>
      <c r="FRE45" s="188"/>
      <c r="FRF45" s="188"/>
      <c r="FRG45" s="188"/>
      <c r="FRH45" s="188"/>
      <c r="FRI45" s="188"/>
      <c r="FRJ45" s="188"/>
      <c r="FRK45" s="188"/>
      <c r="FRL45" s="188"/>
      <c r="FRM45" s="188"/>
      <c r="FRN45" s="188"/>
      <c r="FRO45" s="188"/>
      <c r="FRP45" s="188"/>
      <c r="FRQ45" s="188"/>
      <c r="FRR45" s="188"/>
      <c r="FRS45" s="188"/>
      <c r="FRT45" s="188"/>
      <c r="FRU45" s="188"/>
      <c r="FRV45" s="188"/>
      <c r="FRW45" s="188"/>
      <c r="FRX45" s="188"/>
      <c r="FRY45" s="188"/>
      <c r="FRZ45" s="188"/>
      <c r="FSA45" s="188"/>
      <c r="FSB45" s="188"/>
      <c r="FSC45" s="188"/>
      <c r="FSD45" s="188"/>
      <c r="FSE45" s="188"/>
      <c r="FSF45" s="188"/>
      <c r="FSG45" s="188"/>
      <c r="FSH45" s="188"/>
      <c r="FSI45" s="188"/>
      <c r="FSJ45" s="188"/>
      <c r="FSK45" s="188"/>
      <c r="FSL45" s="188"/>
      <c r="FSM45" s="188"/>
      <c r="FSN45" s="188"/>
      <c r="FSO45" s="188"/>
      <c r="FSP45" s="188"/>
      <c r="FSQ45" s="188"/>
      <c r="FSR45" s="188"/>
      <c r="FSS45" s="188"/>
      <c r="FST45" s="188"/>
      <c r="FSU45" s="188"/>
      <c r="FSV45" s="188"/>
      <c r="FSW45" s="188"/>
      <c r="FSX45" s="188"/>
      <c r="FSY45" s="188"/>
      <c r="FSZ45" s="188"/>
      <c r="FTA45" s="188"/>
      <c r="FTB45" s="188"/>
      <c r="FTC45" s="188"/>
      <c r="FTD45" s="188"/>
      <c r="FTE45" s="188"/>
      <c r="FTF45" s="188"/>
      <c r="FTG45" s="188"/>
      <c r="FTH45" s="188"/>
      <c r="FTI45" s="188"/>
      <c r="FTJ45" s="188"/>
      <c r="FTK45" s="188"/>
      <c r="FTL45" s="188"/>
      <c r="FTM45" s="188"/>
      <c r="FTN45" s="188"/>
      <c r="FTO45" s="188"/>
      <c r="FTP45" s="188"/>
      <c r="FTQ45" s="188"/>
      <c r="FTR45" s="188"/>
      <c r="FTS45" s="188"/>
      <c r="FTT45" s="188"/>
      <c r="FTU45" s="188"/>
      <c r="FTV45" s="188"/>
      <c r="FTW45" s="188"/>
      <c r="FTX45" s="188"/>
      <c r="FTY45" s="188"/>
      <c r="FTZ45" s="188"/>
      <c r="FUA45" s="188"/>
      <c r="FUB45" s="188"/>
      <c r="FUC45" s="188"/>
      <c r="FUD45" s="188"/>
      <c r="FUE45" s="188"/>
      <c r="FUF45" s="188"/>
      <c r="FUG45" s="188"/>
      <c r="FUH45" s="188"/>
      <c r="FUI45" s="188"/>
      <c r="FUJ45" s="188"/>
      <c r="FUK45" s="188"/>
      <c r="FUL45" s="188"/>
      <c r="FUM45" s="188"/>
      <c r="FUN45" s="188"/>
      <c r="FUO45" s="188"/>
      <c r="FUP45" s="188"/>
      <c r="FUQ45" s="188"/>
      <c r="FUR45" s="188"/>
      <c r="FUS45" s="188"/>
      <c r="FUT45" s="188"/>
      <c r="FUU45" s="188"/>
      <c r="FUV45" s="188"/>
      <c r="FUW45" s="188"/>
      <c r="FUX45" s="188"/>
      <c r="FUY45" s="188"/>
      <c r="FUZ45" s="188"/>
      <c r="FVA45" s="188"/>
      <c r="FVB45" s="188"/>
      <c r="FVC45" s="188"/>
      <c r="FVD45" s="188"/>
      <c r="FVE45" s="188"/>
      <c r="FVF45" s="188"/>
      <c r="FVG45" s="188"/>
      <c r="FVH45" s="188"/>
      <c r="FVI45" s="188"/>
      <c r="FVJ45" s="188"/>
      <c r="FVK45" s="188"/>
      <c r="FVL45" s="188"/>
      <c r="FVM45" s="188"/>
      <c r="FVN45" s="188"/>
      <c r="FVO45" s="188"/>
      <c r="FVP45" s="188"/>
      <c r="FVQ45" s="188"/>
      <c r="FVR45" s="188"/>
      <c r="FVS45" s="188"/>
      <c r="FVT45" s="188"/>
      <c r="FVU45" s="188"/>
      <c r="FVV45" s="188"/>
      <c r="FVW45" s="188"/>
      <c r="FVX45" s="188"/>
      <c r="FVY45" s="188"/>
      <c r="FVZ45" s="188"/>
      <c r="FWA45" s="188"/>
      <c r="FWB45" s="188"/>
      <c r="FWC45" s="188"/>
      <c r="FWD45" s="188"/>
      <c r="FWE45" s="188"/>
      <c r="FWF45" s="188"/>
      <c r="FWG45" s="188"/>
      <c r="FWH45" s="188"/>
      <c r="FWI45" s="188"/>
      <c r="FWJ45" s="188"/>
      <c r="FWK45" s="188"/>
      <c r="FWL45" s="188"/>
      <c r="FWM45" s="188"/>
      <c r="FWN45" s="188"/>
      <c r="FWO45" s="188"/>
      <c r="FWP45" s="188"/>
      <c r="FWQ45" s="188"/>
      <c r="FWR45" s="188"/>
      <c r="FWS45" s="188"/>
      <c r="FWT45" s="188"/>
      <c r="FWU45" s="188"/>
      <c r="FWV45" s="188"/>
      <c r="FWW45" s="188"/>
      <c r="FWX45" s="188"/>
      <c r="FWY45" s="188"/>
      <c r="FWZ45" s="188"/>
      <c r="FXA45" s="188"/>
      <c r="FXB45" s="188"/>
      <c r="FXC45" s="188"/>
      <c r="FXD45" s="188"/>
      <c r="FXE45" s="188"/>
      <c r="FXF45" s="188"/>
      <c r="FXG45" s="188"/>
      <c r="FXH45" s="188"/>
      <c r="FXI45" s="188"/>
      <c r="FXJ45" s="188"/>
      <c r="FXK45" s="188"/>
      <c r="FXL45" s="188"/>
      <c r="FXM45" s="188"/>
      <c r="FXN45" s="188"/>
      <c r="FXO45" s="188"/>
      <c r="FXP45" s="188"/>
      <c r="FXQ45" s="188"/>
      <c r="FXR45" s="188"/>
      <c r="FXS45" s="188"/>
      <c r="FXT45" s="188"/>
      <c r="FXU45" s="188"/>
      <c r="FXV45" s="188"/>
      <c r="FXW45" s="188"/>
      <c r="FXX45" s="188"/>
      <c r="FXY45" s="188"/>
      <c r="FXZ45" s="188"/>
      <c r="FYA45" s="188"/>
      <c r="FYB45" s="188"/>
      <c r="FYC45" s="188"/>
      <c r="FYD45" s="188"/>
      <c r="FYE45" s="188"/>
      <c r="FYF45" s="188"/>
      <c r="FYG45" s="188"/>
      <c r="FYH45" s="188"/>
      <c r="FYI45" s="188"/>
      <c r="FYJ45" s="188"/>
      <c r="FYK45" s="188"/>
      <c r="FYL45" s="188"/>
      <c r="FYM45" s="188"/>
      <c r="FYN45" s="188"/>
      <c r="FYO45" s="188"/>
      <c r="FYP45" s="188"/>
      <c r="FYQ45" s="188"/>
      <c r="FYR45" s="188"/>
      <c r="FYS45" s="188"/>
      <c r="FYT45" s="188"/>
      <c r="FYU45" s="188"/>
      <c r="FYV45" s="188"/>
      <c r="FYW45" s="188"/>
      <c r="FYX45" s="188"/>
      <c r="FYY45" s="188"/>
      <c r="FYZ45" s="188"/>
      <c r="FZA45" s="188"/>
      <c r="FZB45" s="188"/>
      <c r="FZC45" s="188"/>
      <c r="FZD45" s="188"/>
      <c r="FZE45" s="188"/>
      <c r="FZF45" s="188"/>
      <c r="FZG45" s="188"/>
      <c r="FZH45" s="188"/>
      <c r="FZI45" s="188"/>
      <c r="FZJ45" s="188"/>
      <c r="FZK45" s="188"/>
      <c r="FZL45" s="188"/>
      <c r="FZM45" s="188"/>
      <c r="FZN45" s="188"/>
      <c r="FZO45" s="188"/>
      <c r="FZP45" s="188"/>
      <c r="FZQ45" s="188"/>
      <c r="FZR45" s="188"/>
      <c r="FZS45" s="188"/>
      <c r="FZT45" s="188"/>
      <c r="FZU45" s="188"/>
      <c r="FZV45" s="188"/>
      <c r="FZW45" s="188"/>
      <c r="FZX45" s="188"/>
      <c r="FZY45" s="188"/>
      <c r="FZZ45" s="188"/>
      <c r="GAA45" s="188"/>
      <c r="GAB45" s="188"/>
      <c r="GAC45" s="188"/>
      <c r="GAD45" s="188"/>
      <c r="GAE45" s="188"/>
      <c r="GAF45" s="188"/>
      <c r="GAG45" s="188"/>
      <c r="GAH45" s="188"/>
      <c r="GAI45" s="188"/>
      <c r="GAJ45" s="188"/>
      <c r="GAK45" s="188"/>
      <c r="GAL45" s="188"/>
      <c r="GAM45" s="188"/>
      <c r="GAN45" s="188"/>
      <c r="GAO45" s="188"/>
      <c r="GAP45" s="188"/>
      <c r="GAQ45" s="188"/>
      <c r="GAR45" s="188"/>
      <c r="GAS45" s="188"/>
      <c r="GAT45" s="188"/>
      <c r="GAU45" s="188"/>
      <c r="GAV45" s="188"/>
      <c r="GAW45" s="188"/>
      <c r="GAX45" s="188"/>
      <c r="GAY45" s="188"/>
      <c r="GAZ45" s="188"/>
      <c r="GBA45" s="188"/>
      <c r="GBB45" s="188"/>
      <c r="GBC45" s="188"/>
      <c r="GBD45" s="188"/>
      <c r="GBE45" s="188"/>
      <c r="GBF45" s="188"/>
      <c r="GBG45" s="188"/>
      <c r="GBH45" s="188"/>
      <c r="GBI45" s="188"/>
      <c r="GBJ45" s="188"/>
      <c r="GBK45" s="188"/>
      <c r="GBL45" s="188"/>
      <c r="GBM45" s="188"/>
      <c r="GBN45" s="188"/>
      <c r="GBO45" s="188"/>
      <c r="GBP45" s="188"/>
      <c r="GBQ45" s="188"/>
      <c r="GBR45" s="188"/>
      <c r="GBS45" s="188"/>
      <c r="GBT45" s="188"/>
      <c r="GBU45" s="188"/>
      <c r="GBV45" s="188"/>
      <c r="GBW45" s="188"/>
      <c r="GBX45" s="188"/>
      <c r="GBY45" s="188"/>
      <c r="GBZ45" s="188"/>
      <c r="GCA45" s="188"/>
      <c r="GCB45" s="188"/>
      <c r="GCC45" s="188"/>
      <c r="GCD45" s="188"/>
      <c r="GCE45" s="188"/>
      <c r="GCF45" s="188"/>
      <c r="GCG45" s="188"/>
      <c r="GCH45" s="188"/>
      <c r="GCI45" s="188"/>
      <c r="GCJ45" s="188"/>
      <c r="GCK45" s="188"/>
      <c r="GCL45" s="188"/>
      <c r="GCM45" s="188"/>
      <c r="GCN45" s="188"/>
      <c r="GCO45" s="188"/>
      <c r="GCP45" s="188"/>
      <c r="GCQ45" s="188"/>
      <c r="GCR45" s="188"/>
      <c r="GCS45" s="188"/>
      <c r="GCT45" s="188"/>
      <c r="GCU45" s="188"/>
      <c r="GCV45" s="188"/>
      <c r="GCW45" s="188"/>
      <c r="GCX45" s="188"/>
      <c r="GCY45" s="188"/>
      <c r="GCZ45" s="188"/>
      <c r="GDA45" s="188"/>
      <c r="GDB45" s="188"/>
      <c r="GDC45" s="188"/>
      <c r="GDD45" s="188"/>
      <c r="GDE45" s="188"/>
      <c r="GDF45" s="188"/>
      <c r="GDG45" s="188"/>
      <c r="GDH45" s="188"/>
      <c r="GDI45" s="188"/>
      <c r="GDJ45" s="188"/>
      <c r="GDK45" s="188"/>
      <c r="GDL45" s="188"/>
      <c r="GDM45" s="188"/>
      <c r="GDN45" s="188"/>
      <c r="GDO45" s="188"/>
      <c r="GDP45" s="188"/>
      <c r="GDQ45" s="188"/>
      <c r="GDR45" s="188"/>
      <c r="GDS45" s="188"/>
      <c r="GDT45" s="188"/>
      <c r="GDU45" s="188"/>
      <c r="GDV45" s="188"/>
      <c r="GDW45" s="188"/>
      <c r="GDX45" s="188"/>
      <c r="GDY45" s="188"/>
      <c r="GDZ45" s="188"/>
      <c r="GEA45" s="188"/>
      <c r="GEB45" s="188"/>
      <c r="GEC45" s="188"/>
      <c r="GED45" s="188"/>
      <c r="GEE45" s="188"/>
      <c r="GEF45" s="188"/>
      <c r="GEG45" s="188"/>
      <c r="GEH45" s="188"/>
      <c r="GEI45" s="188"/>
      <c r="GEJ45" s="188"/>
      <c r="GEK45" s="188"/>
      <c r="GEL45" s="188"/>
      <c r="GEM45" s="188"/>
      <c r="GEN45" s="188"/>
      <c r="GEO45" s="188"/>
      <c r="GEP45" s="188"/>
      <c r="GEQ45" s="188"/>
      <c r="GER45" s="188"/>
      <c r="GES45" s="188"/>
      <c r="GET45" s="188"/>
      <c r="GEU45" s="188"/>
      <c r="GEV45" s="188"/>
      <c r="GEW45" s="188"/>
      <c r="GEX45" s="188"/>
      <c r="GEY45" s="188"/>
      <c r="GEZ45" s="188"/>
      <c r="GFA45" s="188"/>
      <c r="GFB45" s="188"/>
      <c r="GFC45" s="188"/>
      <c r="GFD45" s="188"/>
      <c r="GFE45" s="188"/>
      <c r="GFF45" s="188"/>
      <c r="GFG45" s="188"/>
      <c r="GFH45" s="188"/>
      <c r="GFI45" s="188"/>
      <c r="GFJ45" s="188"/>
      <c r="GFK45" s="188"/>
      <c r="GFL45" s="188"/>
      <c r="GFM45" s="188"/>
      <c r="GFN45" s="188"/>
      <c r="GFO45" s="188"/>
      <c r="GFP45" s="188"/>
      <c r="GFQ45" s="188"/>
      <c r="GFR45" s="188"/>
      <c r="GFS45" s="188"/>
      <c r="GFT45" s="188"/>
      <c r="GFU45" s="188"/>
      <c r="GFV45" s="188"/>
      <c r="GFW45" s="188"/>
      <c r="GFX45" s="188"/>
      <c r="GFY45" s="188"/>
      <c r="GFZ45" s="188"/>
      <c r="GGA45" s="188"/>
      <c r="GGB45" s="188"/>
      <c r="GGC45" s="188"/>
      <c r="GGD45" s="188"/>
      <c r="GGE45" s="188"/>
      <c r="GGF45" s="188"/>
      <c r="GGG45" s="188"/>
      <c r="GGH45" s="188"/>
      <c r="GGI45" s="188"/>
      <c r="GGJ45" s="188"/>
      <c r="GGK45" s="188"/>
      <c r="GGL45" s="188"/>
      <c r="GGM45" s="188"/>
      <c r="GGN45" s="188"/>
      <c r="GGO45" s="188"/>
      <c r="GGP45" s="188"/>
      <c r="GGQ45" s="188"/>
      <c r="GGR45" s="188"/>
      <c r="GGS45" s="188"/>
      <c r="GGT45" s="188"/>
      <c r="GGU45" s="188"/>
      <c r="GGV45" s="188"/>
      <c r="GGW45" s="188"/>
      <c r="GGX45" s="188"/>
      <c r="GGY45" s="188"/>
      <c r="GGZ45" s="188"/>
      <c r="GHA45" s="188"/>
      <c r="GHB45" s="188"/>
      <c r="GHC45" s="188"/>
      <c r="GHD45" s="188"/>
      <c r="GHE45" s="188"/>
      <c r="GHF45" s="188"/>
      <c r="GHG45" s="188"/>
      <c r="GHH45" s="188"/>
      <c r="GHI45" s="188"/>
      <c r="GHJ45" s="188"/>
      <c r="GHK45" s="188"/>
      <c r="GHL45" s="188"/>
      <c r="GHM45" s="188"/>
      <c r="GHN45" s="188"/>
      <c r="GHO45" s="188"/>
      <c r="GHP45" s="188"/>
      <c r="GHQ45" s="188"/>
      <c r="GHR45" s="188"/>
      <c r="GHS45" s="188"/>
      <c r="GHT45" s="188"/>
      <c r="GHU45" s="188"/>
      <c r="GHV45" s="188"/>
      <c r="GHW45" s="188"/>
      <c r="GHX45" s="188"/>
      <c r="GHY45" s="188"/>
      <c r="GHZ45" s="188"/>
      <c r="GIA45" s="188"/>
      <c r="GIB45" s="188"/>
      <c r="GIC45" s="188"/>
      <c r="GID45" s="188"/>
      <c r="GIE45" s="188"/>
      <c r="GIF45" s="188"/>
      <c r="GIG45" s="188"/>
      <c r="GIH45" s="188"/>
      <c r="GII45" s="188"/>
      <c r="GIJ45" s="188"/>
      <c r="GIK45" s="188"/>
      <c r="GIL45" s="188"/>
      <c r="GIM45" s="188"/>
      <c r="GIN45" s="188"/>
      <c r="GIO45" s="188"/>
      <c r="GIP45" s="188"/>
      <c r="GIQ45" s="188"/>
      <c r="GIR45" s="188"/>
      <c r="GIS45" s="188"/>
      <c r="GIT45" s="188"/>
      <c r="GIU45" s="188"/>
      <c r="GIV45" s="188"/>
      <c r="GIW45" s="188"/>
      <c r="GIX45" s="188"/>
      <c r="GIY45" s="188"/>
      <c r="GIZ45" s="188"/>
      <c r="GJA45" s="188"/>
      <c r="GJB45" s="188"/>
      <c r="GJC45" s="188"/>
      <c r="GJD45" s="188"/>
      <c r="GJE45" s="188"/>
      <c r="GJF45" s="188"/>
      <c r="GJG45" s="188"/>
      <c r="GJH45" s="188"/>
      <c r="GJI45" s="188"/>
      <c r="GJJ45" s="188"/>
      <c r="GJK45" s="188"/>
      <c r="GJL45" s="188"/>
      <c r="GJM45" s="188"/>
      <c r="GJN45" s="188"/>
      <c r="GJO45" s="188"/>
      <c r="GJP45" s="188"/>
      <c r="GJQ45" s="188"/>
      <c r="GJR45" s="188"/>
      <c r="GJS45" s="188"/>
      <c r="GJT45" s="188"/>
      <c r="GJU45" s="188"/>
      <c r="GJV45" s="188"/>
      <c r="GJW45" s="188"/>
      <c r="GJX45" s="188"/>
      <c r="GJY45" s="188"/>
      <c r="GJZ45" s="188"/>
      <c r="GKA45" s="188"/>
      <c r="GKB45" s="188"/>
      <c r="GKC45" s="188"/>
      <c r="GKD45" s="188"/>
      <c r="GKE45" s="188"/>
      <c r="GKF45" s="188"/>
      <c r="GKG45" s="188"/>
      <c r="GKH45" s="188"/>
      <c r="GKI45" s="188"/>
      <c r="GKJ45" s="188"/>
      <c r="GKK45" s="188"/>
      <c r="GKL45" s="188"/>
      <c r="GKM45" s="188"/>
      <c r="GKN45" s="188"/>
      <c r="GKO45" s="188"/>
      <c r="GKP45" s="188"/>
      <c r="GKQ45" s="188"/>
      <c r="GKR45" s="188"/>
      <c r="GKS45" s="188"/>
      <c r="GKT45" s="188"/>
      <c r="GKU45" s="188"/>
      <c r="GKV45" s="188"/>
      <c r="GKW45" s="188"/>
      <c r="GKX45" s="188"/>
      <c r="GKY45" s="188"/>
      <c r="GKZ45" s="188"/>
      <c r="GLA45" s="188"/>
      <c r="GLB45" s="188"/>
      <c r="GLC45" s="188"/>
      <c r="GLD45" s="188"/>
      <c r="GLE45" s="188"/>
      <c r="GLF45" s="188"/>
      <c r="GLG45" s="188"/>
      <c r="GLH45" s="188"/>
      <c r="GLI45" s="188"/>
      <c r="GLJ45" s="188"/>
      <c r="GLK45" s="188"/>
      <c r="GLL45" s="188"/>
      <c r="GLM45" s="188"/>
      <c r="GLN45" s="188"/>
      <c r="GLO45" s="188"/>
      <c r="GLP45" s="188"/>
      <c r="GLQ45" s="188"/>
      <c r="GLR45" s="188"/>
      <c r="GLS45" s="188"/>
      <c r="GLT45" s="188"/>
      <c r="GLU45" s="188"/>
      <c r="GLV45" s="188"/>
      <c r="GLW45" s="188"/>
      <c r="GLX45" s="188"/>
      <c r="GLY45" s="188"/>
      <c r="GLZ45" s="188"/>
      <c r="GMA45" s="188"/>
      <c r="GMB45" s="188"/>
      <c r="GMC45" s="188"/>
      <c r="GMD45" s="188"/>
      <c r="GME45" s="188"/>
      <c r="GMF45" s="188"/>
      <c r="GMG45" s="188"/>
      <c r="GMH45" s="188"/>
      <c r="GMI45" s="188"/>
      <c r="GMJ45" s="188"/>
      <c r="GMK45" s="188"/>
      <c r="GML45" s="188"/>
      <c r="GMM45" s="188"/>
      <c r="GMN45" s="188"/>
      <c r="GMO45" s="188"/>
      <c r="GMP45" s="188"/>
      <c r="GMQ45" s="188"/>
      <c r="GMR45" s="188"/>
      <c r="GMS45" s="188"/>
      <c r="GMT45" s="188"/>
      <c r="GMU45" s="188"/>
      <c r="GMV45" s="188"/>
      <c r="GMW45" s="188"/>
      <c r="GMX45" s="188"/>
      <c r="GMY45" s="188"/>
      <c r="GMZ45" s="188"/>
      <c r="GNA45" s="188"/>
      <c r="GNB45" s="188"/>
      <c r="GNC45" s="188"/>
      <c r="GND45" s="188"/>
      <c r="GNE45" s="188"/>
      <c r="GNF45" s="188"/>
      <c r="GNG45" s="188"/>
      <c r="GNH45" s="188"/>
      <c r="GNI45" s="188"/>
      <c r="GNJ45" s="188"/>
      <c r="GNK45" s="188"/>
      <c r="GNL45" s="188"/>
      <c r="GNM45" s="188"/>
      <c r="GNN45" s="188"/>
      <c r="GNO45" s="188"/>
      <c r="GNP45" s="188"/>
      <c r="GNQ45" s="188"/>
      <c r="GNR45" s="188"/>
      <c r="GNS45" s="188"/>
      <c r="GNT45" s="188"/>
      <c r="GNU45" s="188"/>
      <c r="GNV45" s="188"/>
      <c r="GNW45" s="188"/>
      <c r="GNX45" s="188"/>
      <c r="GNY45" s="188"/>
      <c r="GNZ45" s="188"/>
      <c r="GOA45" s="188"/>
      <c r="GOB45" s="188"/>
      <c r="GOC45" s="188"/>
      <c r="GOD45" s="188"/>
      <c r="GOE45" s="188"/>
      <c r="GOF45" s="188"/>
      <c r="GOG45" s="188"/>
      <c r="GOH45" s="188"/>
      <c r="GOI45" s="188"/>
      <c r="GOJ45" s="188"/>
      <c r="GOK45" s="188"/>
      <c r="GOL45" s="188"/>
      <c r="GOM45" s="188"/>
      <c r="GON45" s="188"/>
      <c r="GOO45" s="188"/>
      <c r="GOP45" s="188"/>
      <c r="GOQ45" s="188"/>
      <c r="GOR45" s="188"/>
      <c r="GOS45" s="188"/>
      <c r="GOT45" s="188"/>
      <c r="GOU45" s="188"/>
      <c r="GOV45" s="188"/>
      <c r="GOW45" s="188"/>
      <c r="GOX45" s="188"/>
      <c r="GOY45" s="188"/>
      <c r="GOZ45" s="188"/>
      <c r="GPA45" s="188"/>
      <c r="GPB45" s="188"/>
      <c r="GPC45" s="188"/>
      <c r="GPD45" s="188"/>
      <c r="GPE45" s="188"/>
      <c r="GPF45" s="188"/>
      <c r="GPG45" s="188"/>
      <c r="GPH45" s="188"/>
      <c r="GPI45" s="188"/>
      <c r="GPJ45" s="188"/>
      <c r="GPK45" s="188"/>
      <c r="GPL45" s="188"/>
      <c r="GPM45" s="188"/>
      <c r="GPN45" s="188"/>
      <c r="GPO45" s="188"/>
      <c r="GPP45" s="188"/>
      <c r="GPQ45" s="188"/>
      <c r="GPR45" s="188"/>
      <c r="GPS45" s="188"/>
      <c r="GPT45" s="188"/>
      <c r="GPU45" s="188"/>
      <c r="GPV45" s="188"/>
      <c r="GPW45" s="188"/>
      <c r="GPX45" s="188"/>
      <c r="GPY45" s="188"/>
      <c r="GPZ45" s="188"/>
      <c r="GQA45" s="188"/>
      <c r="GQB45" s="188"/>
      <c r="GQC45" s="188"/>
      <c r="GQD45" s="188"/>
      <c r="GQE45" s="188"/>
      <c r="GQF45" s="188"/>
      <c r="GQG45" s="188"/>
      <c r="GQH45" s="188"/>
      <c r="GQI45" s="188"/>
      <c r="GQJ45" s="188"/>
      <c r="GQK45" s="188"/>
      <c r="GQL45" s="188"/>
      <c r="GQM45" s="188"/>
      <c r="GQN45" s="188"/>
      <c r="GQO45" s="188"/>
      <c r="GQP45" s="188"/>
      <c r="GQQ45" s="188"/>
      <c r="GQR45" s="188"/>
      <c r="GQS45" s="188"/>
      <c r="GQT45" s="188"/>
      <c r="GQU45" s="188"/>
      <c r="GQV45" s="188"/>
      <c r="GQW45" s="188"/>
      <c r="GQX45" s="188"/>
      <c r="GQY45" s="188"/>
      <c r="GQZ45" s="188"/>
      <c r="GRA45" s="188"/>
      <c r="GRB45" s="188"/>
      <c r="GRC45" s="188"/>
      <c r="GRD45" s="188"/>
      <c r="GRE45" s="188"/>
      <c r="GRF45" s="188"/>
      <c r="GRG45" s="188"/>
      <c r="GRH45" s="188"/>
      <c r="GRI45" s="188"/>
      <c r="GRJ45" s="188"/>
      <c r="GRK45" s="188"/>
      <c r="GRL45" s="188"/>
      <c r="GRM45" s="188"/>
      <c r="GRN45" s="188"/>
      <c r="GRO45" s="188"/>
      <c r="GRP45" s="188"/>
      <c r="GRQ45" s="188"/>
      <c r="GRR45" s="188"/>
      <c r="GRS45" s="188"/>
      <c r="GRT45" s="188"/>
      <c r="GRU45" s="188"/>
      <c r="GRV45" s="188"/>
      <c r="GRW45" s="188"/>
      <c r="GRX45" s="188"/>
      <c r="GRY45" s="188"/>
      <c r="GRZ45" s="188"/>
      <c r="GSA45" s="188"/>
      <c r="GSB45" s="188"/>
      <c r="GSC45" s="188"/>
      <c r="GSD45" s="188"/>
      <c r="GSE45" s="188"/>
      <c r="GSF45" s="188"/>
      <c r="GSG45" s="188"/>
      <c r="GSH45" s="188"/>
      <c r="GSI45" s="188"/>
      <c r="GSJ45" s="188"/>
      <c r="GSK45" s="188"/>
      <c r="GSL45" s="188"/>
      <c r="GSM45" s="188"/>
      <c r="GSN45" s="188"/>
      <c r="GSO45" s="188"/>
      <c r="GSP45" s="188"/>
      <c r="GSQ45" s="188"/>
      <c r="GSR45" s="188"/>
      <c r="GSS45" s="188"/>
      <c r="GST45" s="188"/>
      <c r="GSU45" s="188"/>
      <c r="GSV45" s="188"/>
      <c r="GSW45" s="188"/>
      <c r="GSX45" s="188"/>
      <c r="GSY45" s="188"/>
      <c r="GSZ45" s="188"/>
      <c r="GTA45" s="188"/>
      <c r="GTB45" s="188"/>
      <c r="GTC45" s="188"/>
      <c r="GTD45" s="188"/>
      <c r="GTE45" s="188"/>
      <c r="GTF45" s="188"/>
      <c r="GTG45" s="188"/>
      <c r="GTH45" s="188"/>
      <c r="GTI45" s="188"/>
      <c r="GTJ45" s="188"/>
      <c r="GTK45" s="188"/>
      <c r="GTL45" s="188"/>
      <c r="GTM45" s="188"/>
      <c r="GTN45" s="188"/>
      <c r="GTO45" s="188"/>
      <c r="GTP45" s="188"/>
      <c r="GTQ45" s="188"/>
      <c r="GTR45" s="188"/>
      <c r="GTS45" s="188"/>
      <c r="GTT45" s="188"/>
      <c r="GTU45" s="188"/>
      <c r="GTV45" s="188"/>
      <c r="GTW45" s="188"/>
      <c r="GTX45" s="188"/>
      <c r="GTY45" s="188"/>
      <c r="GTZ45" s="188"/>
      <c r="GUA45" s="188"/>
      <c r="GUB45" s="188"/>
      <c r="GUC45" s="188"/>
      <c r="GUD45" s="188"/>
      <c r="GUE45" s="188"/>
      <c r="GUF45" s="188"/>
      <c r="GUG45" s="188"/>
      <c r="GUH45" s="188"/>
      <c r="GUI45" s="188"/>
      <c r="GUJ45" s="188"/>
      <c r="GUK45" s="188"/>
      <c r="GUL45" s="188"/>
      <c r="GUM45" s="188"/>
      <c r="GUN45" s="188"/>
      <c r="GUO45" s="188"/>
      <c r="GUP45" s="188"/>
      <c r="GUQ45" s="188"/>
      <c r="GUR45" s="188"/>
      <c r="GUS45" s="188"/>
      <c r="GUT45" s="188"/>
      <c r="GUU45" s="188"/>
      <c r="GUV45" s="188"/>
      <c r="GUW45" s="188"/>
      <c r="GUX45" s="188"/>
      <c r="GUY45" s="188"/>
      <c r="GUZ45" s="188"/>
      <c r="GVA45" s="188"/>
      <c r="GVB45" s="188"/>
      <c r="GVC45" s="188"/>
      <c r="GVD45" s="188"/>
      <c r="GVE45" s="188"/>
      <c r="GVF45" s="188"/>
      <c r="GVG45" s="188"/>
      <c r="GVH45" s="188"/>
      <c r="GVI45" s="188"/>
      <c r="GVJ45" s="188"/>
      <c r="GVK45" s="188"/>
      <c r="GVL45" s="188"/>
      <c r="GVM45" s="188"/>
      <c r="GVN45" s="188"/>
      <c r="GVO45" s="188"/>
      <c r="GVP45" s="188"/>
      <c r="GVQ45" s="188"/>
      <c r="GVR45" s="188"/>
      <c r="GVS45" s="188"/>
      <c r="GVT45" s="188"/>
      <c r="GVU45" s="188"/>
      <c r="GVV45" s="188"/>
      <c r="GVW45" s="188"/>
      <c r="GVX45" s="188"/>
      <c r="GVY45" s="188"/>
      <c r="GVZ45" s="188"/>
      <c r="GWA45" s="188"/>
      <c r="GWB45" s="188"/>
      <c r="GWC45" s="188"/>
      <c r="GWD45" s="188"/>
      <c r="GWE45" s="188"/>
      <c r="GWF45" s="188"/>
      <c r="GWG45" s="188"/>
      <c r="GWH45" s="188"/>
      <c r="GWI45" s="188"/>
      <c r="GWJ45" s="188"/>
      <c r="GWK45" s="188"/>
      <c r="GWL45" s="188"/>
      <c r="GWM45" s="188"/>
      <c r="GWN45" s="188"/>
      <c r="GWO45" s="188"/>
      <c r="GWP45" s="188"/>
      <c r="GWQ45" s="188"/>
      <c r="GWR45" s="188"/>
      <c r="GWS45" s="188"/>
      <c r="GWT45" s="188"/>
      <c r="GWU45" s="188"/>
      <c r="GWV45" s="188"/>
      <c r="GWW45" s="188"/>
      <c r="GWX45" s="188"/>
      <c r="GWY45" s="188"/>
      <c r="GWZ45" s="188"/>
      <c r="GXA45" s="188"/>
      <c r="GXB45" s="188"/>
      <c r="GXC45" s="188"/>
      <c r="GXD45" s="188"/>
      <c r="GXE45" s="188"/>
      <c r="GXF45" s="188"/>
      <c r="GXG45" s="188"/>
      <c r="GXH45" s="188"/>
      <c r="GXI45" s="188"/>
      <c r="GXJ45" s="188"/>
      <c r="GXK45" s="188"/>
      <c r="GXL45" s="188"/>
      <c r="GXM45" s="188"/>
      <c r="GXN45" s="188"/>
      <c r="GXO45" s="188"/>
      <c r="GXP45" s="188"/>
      <c r="GXQ45" s="188"/>
      <c r="GXR45" s="188"/>
      <c r="GXS45" s="188"/>
      <c r="GXT45" s="188"/>
      <c r="GXU45" s="188"/>
      <c r="GXV45" s="188"/>
      <c r="GXW45" s="188"/>
      <c r="GXX45" s="188"/>
      <c r="GXY45" s="188"/>
      <c r="GXZ45" s="188"/>
      <c r="GYA45" s="188"/>
      <c r="GYB45" s="188"/>
      <c r="GYC45" s="188"/>
      <c r="GYD45" s="188"/>
      <c r="GYE45" s="188"/>
      <c r="GYF45" s="188"/>
      <c r="GYG45" s="188"/>
      <c r="GYH45" s="188"/>
      <c r="GYI45" s="188"/>
      <c r="GYJ45" s="188"/>
      <c r="GYK45" s="188"/>
      <c r="GYL45" s="188"/>
      <c r="GYM45" s="188"/>
      <c r="GYN45" s="188"/>
      <c r="GYO45" s="188"/>
      <c r="GYP45" s="188"/>
      <c r="GYQ45" s="188"/>
      <c r="GYR45" s="188"/>
      <c r="GYS45" s="188"/>
      <c r="GYT45" s="188"/>
      <c r="GYU45" s="188"/>
      <c r="GYV45" s="188"/>
      <c r="GYW45" s="188"/>
      <c r="GYX45" s="188"/>
      <c r="GYY45" s="188"/>
      <c r="GYZ45" s="188"/>
      <c r="GZA45" s="188"/>
      <c r="GZB45" s="188"/>
      <c r="GZC45" s="188"/>
      <c r="GZD45" s="188"/>
      <c r="GZE45" s="188"/>
      <c r="GZF45" s="188"/>
      <c r="GZG45" s="188"/>
      <c r="GZH45" s="188"/>
      <c r="GZI45" s="188"/>
      <c r="GZJ45" s="188"/>
      <c r="GZK45" s="188"/>
      <c r="GZL45" s="188"/>
      <c r="GZM45" s="188"/>
      <c r="GZN45" s="188"/>
      <c r="GZO45" s="188"/>
      <c r="GZP45" s="188"/>
      <c r="GZQ45" s="188"/>
      <c r="GZR45" s="188"/>
      <c r="GZS45" s="188"/>
      <c r="GZT45" s="188"/>
      <c r="GZU45" s="188"/>
      <c r="GZV45" s="188"/>
      <c r="GZW45" s="188"/>
      <c r="GZX45" s="188"/>
      <c r="GZY45" s="188"/>
      <c r="GZZ45" s="188"/>
      <c r="HAA45" s="188"/>
      <c r="HAB45" s="188"/>
      <c r="HAC45" s="188"/>
      <c r="HAD45" s="188"/>
      <c r="HAE45" s="188"/>
      <c r="HAF45" s="188"/>
      <c r="HAG45" s="188"/>
      <c r="HAH45" s="188"/>
      <c r="HAI45" s="188"/>
      <c r="HAJ45" s="188"/>
      <c r="HAK45" s="188"/>
      <c r="HAL45" s="188"/>
      <c r="HAM45" s="188"/>
      <c r="HAN45" s="188"/>
      <c r="HAO45" s="188"/>
      <c r="HAP45" s="188"/>
      <c r="HAQ45" s="188"/>
      <c r="HAR45" s="188"/>
      <c r="HAS45" s="188"/>
      <c r="HAT45" s="188"/>
      <c r="HAU45" s="188"/>
      <c r="HAV45" s="188"/>
      <c r="HAW45" s="188"/>
      <c r="HAX45" s="188"/>
      <c r="HAY45" s="188"/>
      <c r="HAZ45" s="188"/>
      <c r="HBA45" s="188"/>
      <c r="HBB45" s="188"/>
      <c r="HBC45" s="188"/>
      <c r="HBD45" s="188"/>
      <c r="HBE45" s="188"/>
      <c r="HBF45" s="188"/>
      <c r="HBG45" s="188"/>
      <c r="HBH45" s="188"/>
      <c r="HBI45" s="188"/>
      <c r="HBJ45" s="188"/>
      <c r="HBK45" s="188"/>
      <c r="HBL45" s="188"/>
      <c r="HBM45" s="188"/>
      <c r="HBN45" s="188"/>
      <c r="HBO45" s="188"/>
      <c r="HBP45" s="188"/>
      <c r="HBQ45" s="188"/>
      <c r="HBR45" s="188"/>
      <c r="HBS45" s="188"/>
      <c r="HBT45" s="188"/>
      <c r="HBU45" s="188"/>
      <c r="HBV45" s="188"/>
      <c r="HBW45" s="188"/>
      <c r="HBX45" s="188"/>
      <c r="HBY45" s="188"/>
      <c r="HBZ45" s="188"/>
      <c r="HCA45" s="188"/>
      <c r="HCB45" s="188"/>
      <c r="HCC45" s="188"/>
      <c r="HCD45" s="188"/>
      <c r="HCE45" s="188"/>
      <c r="HCF45" s="188"/>
      <c r="HCG45" s="188"/>
      <c r="HCH45" s="188"/>
      <c r="HCI45" s="188"/>
      <c r="HCJ45" s="188"/>
      <c r="HCK45" s="188"/>
      <c r="HCL45" s="188"/>
      <c r="HCM45" s="188"/>
      <c r="HCN45" s="188"/>
      <c r="HCO45" s="188"/>
      <c r="HCP45" s="188"/>
      <c r="HCQ45" s="188"/>
      <c r="HCR45" s="188"/>
      <c r="HCS45" s="188"/>
      <c r="HCT45" s="188"/>
      <c r="HCU45" s="188"/>
      <c r="HCV45" s="188"/>
      <c r="HCW45" s="188"/>
      <c r="HCX45" s="188"/>
      <c r="HCY45" s="188"/>
      <c r="HCZ45" s="188"/>
      <c r="HDA45" s="188"/>
      <c r="HDB45" s="188"/>
      <c r="HDC45" s="188"/>
      <c r="HDD45" s="188"/>
      <c r="HDE45" s="188"/>
      <c r="HDF45" s="188"/>
      <c r="HDG45" s="188"/>
      <c r="HDH45" s="188"/>
      <c r="HDI45" s="188"/>
      <c r="HDJ45" s="188"/>
      <c r="HDK45" s="188"/>
      <c r="HDL45" s="188"/>
      <c r="HDM45" s="188"/>
      <c r="HDN45" s="188"/>
      <c r="HDO45" s="188"/>
      <c r="HDP45" s="188"/>
      <c r="HDQ45" s="188"/>
      <c r="HDR45" s="188"/>
      <c r="HDS45" s="188"/>
      <c r="HDT45" s="188"/>
      <c r="HDU45" s="188"/>
      <c r="HDV45" s="188"/>
      <c r="HDW45" s="188"/>
      <c r="HDX45" s="188"/>
      <c r="HDY45" s="188"/>
      <c r="HDZ45" s="188"/>
      <c r="HEA45" s="188"/>
      <c r="HEB45" s="188"/>
      <c r="HEC45" s="188"/>
      <c r="HED45" s="188"/>
      <c r="HEE45" s="188"/>
      <c r="HEF45" s="188"/>
      <c r="HEG45" s="188"/>
      <c r="HEH45" s="188"/>
      <c r="HEI45" s="188"/>
      <c r="HEJ45" s="188"/>
      <c r="HEK45" s="188"/>
      <c r="HEL45" s="188"/>
      <c r="HEM45" s="188"/>
      <c r="HEN45" s="188"/>
      <c r="HEO45" s="188"/>
      <c r="HEP45" s="188"/>
      <c r="HEQ45" s="188"/>
      <c r="HER45" s="188"/>
      <c r="HES45" s="188"/>
      <c r="HET45" s="188"/>
      <c r="HEU45" s="188"/>
      <c r="HEV45" s="188"/>
      <c r="HEW45" s="188"/>
      <c r="HEX45" s="188"/>
      <c r="HEY45" s="188"/>
      <c r="HEZ45" s="188"/>
      <c r="HFA45" s="188"/>
      <c r="HFB45" s="188"/>
      <c r="HFC45" s="188"/>
      <c r="HFD45" s="188"/>
      <c r="HFE45" s="188"/>
      <c r="HFF45" s="188"/>
      <c r="HFG45" s="188"/>
      <c r="HFH45" s="188"/>
      <c r="HFI45" s="188"/>
      <c r="HFJ45" s="188"/>
      <c r="HFK45" s="188"/>
      <c r="HFL45" s="188"/>
      <c r="HFM45" s="188"/>
      <c r="HFN45" s="188"/>
      <c r="HFO45" s="188"/>
      <c r="HFP45" s="188"/>
      <c r="HFQ45" s="188"/>
      <c r="HFR45" s="188"/>
      <c r="HFS45" s="188"/>
      <c r="HFT45" s="188"/>
      <c r="HFU45" s="188"/>
      <c r="HFV45" s="188"/>
      <c r="HFW45" s="188"/>
      <c r="HFX45" s="188"/>
      <c r="HFY45" s="188"/>
      <c r="HFZ45" s="188"/>
      <c r="HGA45" s="188"/>
      <c r="HGB45" s="188"/>
      <c r="HGC45" s="188"/>
      <c r="HGD45" s="188"/>
      <c r="HGE45" s="188"/>
      <c r="HGF45" s="188"/>
      <c r="HGG45" s="188"/>
      <c r="HGH45" s="188"/>
      <c r="HGI45" s="188"/>
      <c r="HGJ45" s="188"/>
      <c r="HGK45" s="188"/>
      <c r="HGL45" s="188"/>
      <c r="HGM45" s="188"/>
      <c r="HGN45" s="188"/>
      <c r="HGO45" s="188"/>
      <c r="HGP45" s="188"/>
      <c r="HGQ45" s="188"/>
      <c r="HGR45" s="188"/>
      <c r="HGS45" s="188"/>
      <c r="HGT45" s="188"/>
      <c r="HGU45" s="188"/>
      <c r="HGV45" s="188"/>
      <c r="HGW45" s="188"/>
      <c r="HGX45" s="188"/>
      <c r="HGY45" s="188"/>
      <c r="HGZ45" s="188"/>
      <c r="HHA45" s="188"/>
      <c r="HHB45" s="188"/>
      <c r="HHC45" s="188"/>
      <c r="HHD45" s="188"/>
      <c r="HHE45" s="188"/>
      <c r="HHF45" s="188"/>
      <c r="HHG45" s="188"/>
      <c r="HHH45" s="188"/>
      <c r="HHI45" s="188"/>
      <c r="HHJ45" s="188"/>
      <c r="HHK45" s="188"/>
      <c r="HHL45" s="188"/>
      <c r="HHM45" s="188"/>
      <c r="HHN45" s="188"/>
      <c r="HHO45" s="188"/>
      <c r="HHP45" s="188"/>
      <c r="HHQ45" s="188"/>
      <c r="HHR45" s="188"/>
      <c r="HHS45" s="188"/>
      <c r="HHT45" s="188"/>
      <c r="HHU45" s="188"/>
      <c r="HHV45" s="188"/>
      <c r="HHW45" s="188"/>
      <c r="HHX45" s="188"/>
      <c r="HHY45" s="188"/>
      <c r="HHZ45" s="188"/>
      <c r="HIA45" s="188"/>
      <c r="HIB45" s="188"/>
      <c r="HIC45" s="188"/>
      <c r="HID45" s="188"/>
      <c r="HIE45" s="188"/>
      <c r="HIF45" s="188"/>
      <c r="HIG45" s="188"/>
      <c r="HIH45" s="188"/>
      <c r="HII45" s="188"/>
      <c r="HIJ45" s="188"/>
      <c r="HIK45" s="188"/>
      <c r="HIL45" s="188"/>
      <c r="HIM45" s="188"/>
      <c r="HIN45" s="188"/>
      <c r="HIO45" s="188"/>
      <c r="HIP45" s="188"/>
      <c r="HIQ45" s="188"/>
      <c r="HIR45" s="188"/>
      <c r="HIS45" s="188"/>
      <c r="HIT45" s="188"/>
      <c r="HIU45" s="188"/>
      <c r="HIV45" s="188"/>
      <c r="HIW45" s="188"/>
      <c r="HIX45" s="188"/>
      <c r="HIY45" s="188"/>
      <c r="HIZ45" s="188"/>
      <c r="HJA45" s="188"/>
      <c r="HJB45" s="188"/>
      <c r="HJC45" s="188"/>
      <c r="HJD45" s="188"/>
      <c r="HJE45" s="188"/>
      <c r="HJF45" s="188"/>
      <c r="HJG45" s="188"/>
      <c r="HJH45" s="188"/>
      <c r="HJI45" s="188"/>
      <c r="HJJ45" s="188"/>
      <c r="HJK45" s="188"/>
      <c r="HJL45" s="188"/>
      <c r="HJM45" s="188"/>
      <c r="HJN45" s="188"/>
      <c r="HJO45" s="188"/>
      <c r="HJP45" s="188"/>
      <c r="HJQ45" s="188"/>
      <c r="HJR45" s="188"/>
      <c r="HJS45" s="188"/>
      <c r="HJT45" s="188"/>
      <c r="HJU45" s="188"/>
      <c r="HJV45" s="188"/>
      <c r="HJW45" s="188"/>
      <c r="HJX45" s="188"/>
      <c r="HJY45" s="188"/>
      <c r="HJZ45" s="188"/>
      <c r="HKA45" s="188"/>
      <c r="HKB45" s="188"/>
      <c r="HKC45" s="188"/>
      <c r="HKD45" s="188"/>
      <c r="HKE45" s="188"/>
      <c r="HKF45" s="188"/>
      <c r="HKG45" s="188"/>
      <c r="HKH45" s="188"/>
      <c r="HKI45" s="188"/>
      <c r="HKJ45" s="188"/>
      <c r="HKK45" s="188"/>
      <c r="HKL45" s="188"/>
      <c r="HKM45" s="188"/>
      <c r="HKN45" s="188"/>
      <c r="HKO45" s="188"/>
      <c r="HKP45" s="188"/>
      <c r="HKQ45" s="188"/>
      <c r="HKR45" s="188"/>
      <c r="HKS45" s="188"/>
      <c r="HKT45" s="188"/>
      <c r="HKU45" s="188"/>
      <c r="HKV45" s="188"/>
      <c r="HKW45" s="188"/>
      <c r="HKX45" s="188"/>
      <c r="HKY45" s="188"/>
      <c r="HKZ45" s="188"/>
      <c r="HLA45" s="188"/>
      <c r="HLB45" s="188"/>
      <c r="HLC45" s="188"/>
      <c r="HLD45" s="188"/>
      <c r="HLE45" s="188"/>
      <c r="HLF45" s="188"/>
      <c r="HLG45" s="188"/>
      <c r="HLH45" s="188"/>
      <c r="HLI45" s="188"/>
      <c r="HLJ45" s="188"/>
      <c r="HLK45" s="188"/>
      <c r="HLL45" s="188"/>
      <c r="HLM45" s="188"/>
      <c r="HLN45" s="188"/>
      <c r="HLO45" s="188"/>
      <c r="HLP45" s="188"/>
      <c r="HLQ45" s="188"/>
      <c r="HLR45" s="188"/>
      <c r="HLS45" s="188"/>
      <c r="HLT45" s="188"/>
      <c r="HLU45" s="188"/>
      <c r="HLV45" s="188"/>
      <c r="HLW45" s="188"/>
      <c r="HLX45" s="188"/>
      <c r="HLY45" s="188"/>
      <c r="HLZ45" s="188"/>
      <c r="HMA45" s="188"/>
      <c r="HMB45" s="188"/>
      <c r="HMC45" s="188"/>
      <c r="HMD45" s="188"/>
      <c r="HME45" s="188"/>
      <c r="HMF45" s="188"/>
      <c r="HMG45" s="188"/>
      <c r="HMH45" s="188"/>
      <c r="HMI45" s="188"/>
      <c r="HMJ45" s="188"/>
      <c r="HMK45" s="188"/>
      <c r="HML45" s="188"/>
      <c r="HMM45" s="188"/>
      <c r="HMN45" s="188"/>
      <c r="HMO45" s="188"/>
      <c r="HMP45" s="188"/>
      <c r="HMQ45" s="188"/>
      <c r="HMR45" s="188"/>
      <c r="HMS45" s="188"/>
      <c r="HMT45" s="188"/>
      <c r="HMU45" s="188"/>
      <c r="HMV45" s="188"/>
      <c r="HMW45" s="188"/>
      <c r="HMX45" s="188"/>
      <c r="HMY45" s="188"/>
      <c r="HMZ45" s="188"/>
      <c r="HNA45" s="188"/>
      <c r="HNB45" s="188"/>
      <c r="HNC45" s="188"/>
      <c r="HND45" s="188"/>
      <c r="HNE45" s="188"/>
      <c r="HNF45" s="188"/>
      <c r="HNG45" s="188"/>
      <c r="HNH45" s="188"/>
      <c r="HNI45" s="188"/>
      <c r="HNJ45" s="188"/>
      <c r="HNK45" s="188"/>
      <c r="HNL45" s="188"/>
      <c r="HNM45" s="188"/>
      <c r="HNN45" s="188"/>
      <c r="HNO45" s="188"/>
      <c r="HNP45" s="188"/>
      <c r="HNQ45" s="188"/>
      <c r="HNR45" s="188"/>
      <c r="HNS45" s="188"/>
      <c r="HNT45" s="188"/>
      <c r="HNU45" s="188"/>
      <c r="HNV45" s="188"/>
      <c r="HNW45" s="188"/>
      <c r="HNX45" s="188"/>
      <c r="HNY45" s="188"/>
      <c r="HNZ45" s="188"/>
      <c r="HOA45" s="188"/>
      <c r="HOB45" s="188"/>
      <c r="HOC45" s="188"/>
      <c r="HOD45" s="188"/>
      <c r="HOE45" s="188"/>
      <c r="HOF45" s="188"/>
      <c r="HOG45" s="188"/>
      <c r="HOH45" s="188"/>
      <c r="HOI45" s="188"/>
      <c r="HOJ45" s="188"/>
      <c r="HOK45" s="188"/>
      <c r="HOL45" s="188"/>
      <c r="HOM45" s="188"/>
      <c r="HON45" s="188"/>
      <c r="HOO45" s="188"/>
      <c r="HOP45" s="188"/>
      <c r="HOQ45" s="188"/>
      <c r="HOR45" s="188"/>
      <c r="HOS45" s="188"/>
      <c r="HOT45" s="188"/>
      <c r="HOU45" s="188"/>
      <c r="HOV45" s="188"/>
      <c r="HOW45" s="188"/>
      <c r="HOX45" s="188"/>
      <c r="HOY45" s="188"/>
      <c r="HOZ45" s="188"/>
      <c r="HPA45" s="188"/>
      <c r="HPB45" s="188"/>
      <c r="HPC45" s="188"/>
      <c r="HPD45" s="188"/>
      <c r="HPE45" s="188"/>
      <c r="HPF45" s="188"/>
      <c r="HPG45" s="188"/>
      <c r="HPH45" s="188"/>
      <c r="HPI45" s="188"/>
      <c r="HPJ45" s="188"/>
      <c r="HPK45" s="188"/>
      <c r="HPL45" s="188"/>
      <c r="HPM45" s="188"/>
      <c r="HPN45" s="188"/>
      <c r="HPO45" s="188"/>
      <c r="HPP45" s="188"/>
      <c r="HPQ45" s="188"/>
      <c r="HPR45" s="188"/>
      <c r="HPS45" s="188"/>
      <c r="HPT45" s="188"/>
      <c r="HPU45" s="188"/>
      <c r="HPV45" s="188"/>
      <c r="HPW45" s="188"/>
      <c r="HPX45" s="188"/>
      <c r="HPY45" s="188"/>
      <c r="HPZ45" s="188"/>
      <c r="HQA45" s="188"/>
      <c r="HQB45" s="188"/>
      <c r="HQC45" s="188"/>
      <c r="HQD45" s="188"/>
      <c r="HQE45" s="188"/>
      <c r="HQF45" s="188"/>
      <c r="HQG45" s="188"/>
      <c r="HQH45" s="188"/>
      <c r="HQI45" s="188"/>
      <c r="HQJ45" s="188"/>
      <c r="HQK45" s="188"/>
      <c r="HQL45" s="188"/>
      <c r="HQM45" s="188"/>
      <c r="HQN45" s="188"/>
      <c r="HQO45" s="188"/>
      <c r="HQP45" s="188"/>
      <c r="HQQ45" s="188"/>
      <c r="HQR45" s="188"/>
      <c r="HQS45" s="188"/>
      <c r="HQT45" s="188"/>
      <c r="HQU45" s="188"/>
      <c r="HQV45" s="188"/>
      <c r="HQW45" s="188"/>
      <c r="HQX45" s="188"/>
      <c r="HQY45" s="188"/>
      <c r="HQZ45" s="188"/>
      <c r="HRA45" s="188"/>
      <c r="HRB45" s="188"/>
      <c r="HRC45" s="188"/>
      <c r="HRD45" s="188"/>
      <c r="HRE45" s="188"/>
      <c r="HRF45" s="188"/>
      <c r="HRG45" s="188"/>
      <c r="HRH45" s="188"/>
      <c r="HRI45" s="188"/>
      <c r="HRJ45" s="188"/>
      <c r="HRK45" s="188"/>
      <c r="HRL45" s="188"/>
      <c r="HRM45" s="188"/>
      <c r="HRN45" s="188"/>
      <c r="HRO45" s="188"/>
      <c r="HRP45" s="188"/>
      <c r="HRQ45" s="188"/>
      <c r="HRR45" s="188"/>
      <c r="HRS45" s="188"/>
      <c r="HRT45" s="188"/>
      <c r="HRU45" s="188"/>
      <c r="HRV45" s="188"/>
      <c r="HRW45" s="188"/>
      <c r="HRX45" s="188"/>
      <c r="HRY45" s="188"/>
      <c r="HRZ45" s="188"/>
      <c r="HSA45" s="188"/>
      <c r="HSB45" s="188"/>
      <c r="HSC45" s="188"/>
      <c r="HSD45" s="188"/>
      <c r="HSE45" s="188"/>
      <c r="HSF45" s="188"/>
      <c r="HSG45" s="188"/>
      <c r="HSH45" s="188"/>
      <c r="HSI45" s="188"/>
      <c r="HSJ45" s="188"/>
      <c r="HSK45" s="188"/>
      <c r="HSL45" s="188"/>
      <c r="HSM45" s="188"/>
      <c r="HSN45" s="188"/>
      <c r="HSO45" s="188"/>
      <c r="HSP45" s="188"/>
      <c r="HSQ45" s="188"/>
      <c r="HSR45" s="188"/>
      <c r="HSS45" s="188"/>
      <c r="HST45" s="188"/>
      <c r="HSU45" s="188"/>
      <c r="HSV45" s="188"/>
      <c r="HSW45" s="188"/>
      <c r="HSX45" s="188"/>
      <c r="HSY45" s="188"/>
      <c r="HSZ45" s="188"/>
      <c r="HTA45" s="188"/>
      <c r="HTB45" s="188"/>
      <c r="HTC45" s="188"/>
      <c r="HTD45" s="188"/>
      <c r="HTE45" s="188"/>
      <c r="HTF45" s="188"/>
      <c r="HTG45" s="188"/>
      <c r="HTH45" s="188"/>
      <c r="HTI45" s="188"/>
      <c r="HTJ45" s="188"/>
      <c r="HTK45" s="188"/>
      <c r="HTL45" s="188"/>
      <c r="HTM45" s="188"/>
      <c r="HTN45" s="188"/>
      <c r="HTO45" s="188"/>
      <c r="HTP45" s="188"/>
      <c r="HTQ45" s="188"/>
      <c r="HTR45" s="188"/>
      <c r="HTS45" s="188"/>
      <c r="HTT45" s="188"/>
      <c r="HTU45" s="188"/>
      <c r="HTV45" s="188"/>
      <c r="HTW45" s="188"/>
      <c r="HTX45" s="188"/>
      <c r="HTY45" s="188"/>
      <c r="HTZ45" s="188"/>
      <c r="HUA45" s="188"/>
      <c r="HUB45" s="188"/>
      <c r="HUC45" s="188"/>
      <c r="HUD45" s="188"/>
      <c r="HUE45" s="188"/>
      <c r="HUF45" s="188"/>
      <c r="HUG45" s="188"/>
      <c r="HUH45" s="188"/>
      <c r="HUI45" s="188"/>
      <c r="HUJ45" s="188"/>
      <c r="HUK45" s="188"/>
      <c r="HUL45" s="188"/>
      <c r="HUM45" s="188"/>
      <c r="HUN45" s="188"/>
      <c r="HUO45" s="188"/>
      <c r="HUP45" s="188"/>
      <c r="HUQ45" s="188"/>
      <c r="HUR45" s="188"/>
      <c r="HUS45" s="188"/>
      <c r="HUT45" s="188"/>
      <c r="HUU45" s="188"/>
      <c r="HUV45" s="188"/>
      <c r="HUW45" s="188"/>
      <c r="HUX45" s="188"/>
      <c r="HUY45" s="188"/>
      <c r="HUZ45" s="188"/>
      <c r="HVA45" s="188"/>
      <c r="HVB45" s="188"/>
      <c r="HVC45" s="188"/>
      <c r="HVD45" s="188"/>
      <c r="HVE45" s="188"/>
      <c r="HVF45" s="188"/>
      <c r="HVG45" s="188"/>
      <c r="HVH45" s="188"/>
      <c r="HVI45" s="188"/>
      <c r="HVJ45" s="188"/>
      <c r="HVK45" s="188"/>
      <c r="HVL45" s="188"/>
      <c r="HVM45" s="188"/>
      <c r="HVN45" s="188"/>
      <c r="HVO45" s="188"/>
      <c r="HVP45" s="188"/>
      <c r="HVQ45" s="188"/>
      <c r="HVR45" s="188"/>
      <c r="HVS45" s="188"/>
      <c r="HVT45" s="188"/>
      <c r="HVU45" s="188"/>
      <c r="HVV45" s="188"/>
      <c r="HVW45" s="188"/>
      <c r="HVX45" s="188"/>
      <c r="HVY45" s="188"/>
      <c r="HVZ45" s="188"/>
      <c r="HWA45" s="188"/>
      <c r="HWB45" s="188"/>
      <c r="HWC45" s="188"/>
      <c r="HWD45" s="188"/>
      <c r="HWE45" s="188"/>
      <c r="HWF45" s="188"/>
      <c r="HWG45" s="188"/>
      <c r="HWH45" s="188"/>
      <c r="HWI45" s="188"/>
      <c r="HWJ45" s="188"/>
      <c r="HWK45" s="188"/>
      <c r="HWL45" s="188"/>
      <c r="HWM45" s="188"/>
      <c r="HWN45" s="188"/>
      <c r="HWO45" s="188"/>
      <c r="HWP45" s="188"/>
      <c r="HWQ45" s="188"/>
      <c r="HWR45" s="188"/>
      <c r="HWS45" s="188"/>
      <c r="HWT45" s="188"/>
      <c r="HWU45" s="188"/>
      <c r="HWV45" s="188"/>
      <c r="HWW45" s="188"/>
      <c r="HWX45" s="188"/>
      <c r="HWY45" s="188"/>
      <c r="HWZ45" s="188"/>
      <c r="HXA45" s="188"/>
      <c r="HXB45" s="188"/>
      <c r="HXC45" s="188"/>
      <c r="HXD45" s="188"/>
      <c r="HXE45" s="188"/>
      <c r="HXF45" s="188"/>
      <c r="HXG45" s="188"/>
      <c r="HXH45" s="188"/>
      <c r="HXI45" s="188"/>
      <c r="HXJ45" s="188"/>
      <c r="HXK45" s="188"/>
      <c r="HXL45" s="188"/>
      <c r="HXM45" s="188"/>
      <c r="HXN45" s="188"/>
      <c r="HXO45" s="188"/>
      <c r="HXP45" s="188"/>
      <c r="HXQ45" s="188"/>
      <c r="HXR45" s="188"/>
      <c r="HXS45" s="188"/>
      <c r="HXT45" s="188"/>
      <c r="HXU45" s="188"/>
      <c r="HXV45" s="188"/>
      <c r="HXW45" s="188"/>
      <c r="HXX45" s="188"/>
      <c r="HXY45" s="188"/>
      <c r="HXZ45" s="188"/>
      <c r="HYA45" s="188"/>
      <c r="HYB45" s="188"/>
      <c r="HYC45" s="188"/>
      <c r="HYD45" s="188"/>
      <c r="HYE45" s="188"/>
      <c r="HYF45" s="188"/>
      <c r="HYG45" s="188"/>
      <c r="HYH45" s="188"/>
      <c r="HYI45" s="188"/>
      <c r="HYJ45" s="188"/>
      <c r="HYK45" s="188"/>
      <c r="HYL45" s="188"/>
      <c r="HYM45" s="188"/>
      <c r="HYN45" s="188"/>
      <c r="HYO45" s="188"/>
      <c r="HYP45" s="188"/>
      <c r="HYQ45" s="188"/>
      <c r="HYR45" s="188"/>
      <c r="HYS45" s="188"/>
      <c r="HYT45" s="188"/>
      <c r="HYU45" s="188"/>
      <c r="HYV45" s="188"/>
      <c r="HYW45" s="188"/>
      <c r="HYX45" s="188"/>
      <c r="HYY45" s="188"/>
      <c r="HYZ45" s="188"/>
      <c r="HZA45" s="188"/>
      <c r="HZB45" s="188"/>
      <c r="HZC45" s="188"/>
      <c r="HZD45" s="188"/>
      <c r="HZE45" s="188"/>
      <c r="HZF45" s="188"/>
      <c r="HZG45" s="188"/>
      <c r="HZH45" s="188"/>
      <c r="HZI45" s="188"/>
      <c r="HZJ45" s="188"/>
      <c r="HZK45" s="188"/>
      <c r="HZL45" s="188"/>
      <c r="HZM45" s="188"/>
      <c r="HZN45" s="188"/>
      <c r="HZO45" s="188"/>
      <c r="HZP45" s="188"/>
      <c r="HZQ45" s="188"/>
      <c r="HZR45" s="188"/>
      <c r="HZS45" s="188"/>
      <c r="HZT45" s="188"/>
      <c r="HZU45" s="188"/>
      <c r="HZV45" s="188"/>
      <c r="HZW45" s="188"/>
      <c r="HZX45" s="188"/>
      <c r="HZY45" s="188"/>
      <c r="HZZ45" s="188"/>
      <c r="IAA45" s="188"/>
      <c r="IAB45" s="188"/>
      <c r="IAC45" s="188"/>
      <c r="IAD45" s="188"/>
      <c r="IAE45" s="188"/>
      <c r="IAF45" s="188"/>
      <c r="IAG45" s="188"/>
      <c r="IAH45" s="188"/>
      <c r="IAI45" s="188"/>
      <c r="IAJ45" s="188"/>
      <c r="IAK45" s="188"/>
      <c r="IAL45" s="188"/>
      <c r="IAM45" s="188"/>
      <c r="IAN45" s="188"/>
      <c r="IAO45" s="188"/>
      <c r="IAP45" s="188"/>
      <c r="IAQ45" s="188"/>
      <c r="IAR45" s="188"/>
      <c r="IAS45" s="188"/>
      <c r="IAT45" s="188"/>
      <c r="IAU45" s="188"/>
      <c r="IAV45" s="188"/>
      <c r="IAW45" s="188"/>
      <c r="IAX45" s="188"/>
      <c r="IAY45" s="188"/>
      <c r="IAZ45" s="188"/>
      <c r="IBA45" s="188"/>
      <c r="IBB45" s="188"/>
      <c r="IBC45" s="188"/>
      <c r="IBD45" s="188"/>
      <c r="IBE45" s="188"/>
      <c r="IBF45" s="188"/>
      <c r="IBG45" s="188"/>
      <c r="IBH45" s="188"/>
      <c r="IBI45" s="188"/>
      <c r="IBJ45" s="188"/>
      <c r="IBK45" s="188"/>
      <c r="IBL45" s="188"/>
      <c r="IBM45" s="188"/>
      <c r="IBN45" s="188"/>
      <c r="IBO45" s="188"/>
      <c r="IBP45" s="188"/>
      <c r="IBQ45" s="188"/>
      <c r="IBR45" s="188"/>
      <c r="IBS45" s="188"/>
      <c r="IBT45" s="188"/>
      <c r="IBU45" s="188"/>
      <c r="IBV45" s="188"/>
      <c r="IBW45" s="188"/>
      <c r="IBX45" s="188"/>
      <c r="IBY45" s="188"/>
      <c r="IBZ45" s="188"/>
      <c r="ICA45" s="188"/>
      <c r="ICB45" s="188"/>
      <c r="ICC45" s="188"/>
      <c r="ICD45" s="188"/>
      <c r="ICE45" s="188"/>
      <c r="ICF45" s="188"/>
      <c r="ICG45" s="188"/>
      <c r="ICH45" s="188"/>
      <c r="ICI45" s="188"/>
      <c r="ICJ45" s="188"/>
      <c r="ICK45" s="188"/>
      <c r="ICL45" s="188"/>
      <c r="ICM45" s="188"/>
      <c r="ICN45" s="188"/>
      <c r="ICO45" s="188"/>
      <c r="ICP45" s="188"/>
      <c r="ICQ45" s="188"/>
      <c r="ICR45" s="188"/>
      <c r="ICS45" s="188"/>
      <c r="ICT45" s="188"/>
      <c r="ICU45" s="188"/>
      <c r="ICV45" s="188"/>
      <c r="ICW45" s="188"/>
      <c r="ICX45" s="188"/>
      <c r="ICY45" s="188"/>
      <c r="ICZ45" s="188"/>
      <c r="IDA45" s="188"/>
      <c r="IDB45" s="188"/>
      <c r="IDC45" s="188"/>
      <c r="IDD45" s="188"/>
      <c r="IDE45" s="188"/>
      <c r="IDF45" s="188"/>
      <c r="IDG45" s="188"/>
      <c r="IDH45" s="188"/>
      <c r="IDI45" s="188"/>
      <c r="IDJ45" s="188"/>
      <c r="IDK45" s="188"/>
      <c r="IDL45" s="188"/>
      <c r="IDM45" s="188"/>
      <c r="IDN45" s="188"/>
      <c r="IDO45" s="188"/>
      <c r="IDP45" s="188"/>
      <c r="IDQ45" s="188"/>
      <c r="IDR45" s="188"/>
      <c r="IDS45" s="188"/>
      <c r="IDT45" s="188"/>
      <c r="IDU45" s="188"/>
      <c r="IDV45" s="188"/>
      <c r="IDW45" s="188"/>
      <c r="IDX45" s="188"/>
      <c r="IDY45" s="188"/>
      <c r="IDZ45" s="188"/>
      <c r="IEA45" s="188"/>
      <c r="IEB45" s="188"/>
      <c r="IEC45" s="188"/>
      <c r="IED45" s="188"/>
      <c r="IEE45" s="188"/>
      <c r="IEF45" s="188"/>
      <c r="IEG45" s="188"/>
      <c r="IEH45" s="188"/>
      <c r="IEI45" s="188"/>
      <c r="IEJ45" s="188"/>
      <c r="IEK45" s="188"/>
      <c r="IEL45" s="188"/>
      <c r="IEM45" s="188"/>
      <c r="IEN45" s="188"/>
      <c r="IEO45" s="188"/>
      <c r="IEP45" s="188"/>
      <c r="IEQ45" s="188"/>
      <c r="IER45" s="188"/>
      <c r="IES45" s="188"/>
      <c r="IET45" s="188"/>
      <c r="IEU45" s="188"/>
      <c r="IEV45" s="188"/>
      <c r="IEW45" s="188"/>
      <c r="IEX45" s="188"/>
      <c r="IEY45" s="188"/>
      <c r="IEZ45" s="188"/>
      <c r="IFA45" s="188"/>
      <c r="IFB45" s="188"/>
      <c r="IFC45" s="188"/>
      <c r="IFD45" s="188"/>
      <c r="IFE45" s="188"/>
      <c r="IFF45" s="188"/>
      <c r="IFG45" s="188"/>
      <c r="IFH45" s="188"/>
      <c r="IFI45" s="188"/>
      <c r="IFJ45" s="188"/>
      <c r="IFK45" s="188"/>
      <c r="IFL45" s="188"/>
      <c r="IFM45" s="188"/>
      <c r="IFN45" s="188"/>
      <c r="IFO45" s="188"/>
      <c r="IFP45" s="188"/>
      <c r="IFQ45" s="188"/>
      <c r="IFR45" s="188"/>
      <c r="IFS45" s="188"/>
      <c r="IFT45" s="188"/>
      <c r="IFU45" s="188"/>
      <c r="IFV45" s="188"/>
      <c r="IFW45" s="188"/>
      <c r="IFX45" s="188"/>
      <c r="IFY45" s="188"/>
      <c r="IFZ45" s="188"/>
      <c r="IGA45" s="188"/>
      <c r="IGB45" s="188"/>
      <c r="IGC45" s="188"/>
      <c r="IGD45" s="188"/>
      <c r="IGE45" s="188"/>
      <c r="IGF45" s="188"/>
      <c r="IGG45" s="188"/>
      <c r="IGH45" s="188"/>
      <c r="IGI45" s="188"/>
      <c r="IGJ45" s="188"/>
      <c r="IGK45" s="188"/>
      <c r="IGL45" s="188"/>
      <c r="IGM45" s="188"/>
      <c r="IGN45" s="188"/>
      <c r="IGO45" s="188"/>
      <c r="IGP45" s="188"/>
      <c r="IGQ45" s="188"/>
      <c r="IGR45" s="188"/>
      <c r="IGS45" s="188"/>
      <c r="IGT45" s="188"/>
      <c r="IGU45" s="188"/>
      <c r="IGV45" s="188"/>
      <c r="IGW45" s="188"/>
      <c r="IGX45" s="188"/>
      <c r="IGY45" s="188"/>
      <c r="IGZ45" s="188"/>
      <c r="IHA45" s="188"/>
      <c r="IHB45" s="188"/>
      <c r="IHC45" s="188"/>
      <c r="IHD45" s="188"/>
      <c r="IHE45" s="188"/>
      <c r="IHF45" s="188"/>
      <c r="IHG45" s="188"/>
      <c r="IHH45" s="188"/>
      <c r="IHI45" s="188"/>
      <c r="IHJ45" s="188"/>
      <c r="IHK45" s="188"/>
      <c r="IHL45" s="188"/>
      <c r="IHM45" s="188"/>
      <c r="IHN45" s="188"/>
      <c r="IHO45" s="188"/>
      <c r="IHP45" s="188"/>
      <c r="IHQ45" s="188"/>
      <c r="IHR45" s="188"/>
      <c r="IHS45" s="188"/>
      <c r="IHT45" s="188"/>
      <c r="IHU45" s="188"/>
      <c r="IHV45" s="188"/>
      <c r="IHW45" s="188"/>
      <c r="IHX45" s="188"/>
      <c r="IHY45" s="188"/>
      <c r="IHZ45" s="188"/>
      <c r="IIA45" s="188"/>
      <c r="IIB45" s="188"/>
      <c r="IIC45" s="188"/>
      <c r="IID45" s="188"/>
      <c r="IIE45" s="188"/>
      <c r="IIF45" s="188"/>
      <c r="IIG45" s="188"/>
      <c r="IIH45" s="188"/>
      <c r="III45" s="188"/>
      <c r="IIJ45" s="188"/>
      <c r="IIK45" s="188"/>
      <c r="IIL45" s="188"/>
      <c r="IIM45" s="188"/>
      <c r="IIN45" s="188"/>
      <c r="IIO45" s="188"/>
      <c r="IIP45" s="188"/>
      <c r="IIQ45" s="188"/>
      <c r="IIR45" s="188"/>
      <c r="IIS45" s="188"/>
      <c r="IIT45" s="188"/>
      <c r="IIU45" s="188"/>
      <c r="IIV45" s="188"/>
      <c r="IIW45" s="188"/>
      <c r="IIX45" s="188"/>
      <c r="IIY45" s="188"/>
      <c r="IIZ45" s="188"/>
      <c r="IJA45" s="188"/>
      <c r="IJB45" s="188"/>
      <c r="IJC45" s="188"/>
      <c r="IJD45" s="188"/>
      <c r="IJE45" s="188"/>
      <c r="IJF45" s="188"/>
      <c r="IJG45" s="188"/>
      <c r="IJH45" s="188"/>
      <c r="IJI45" s="188"/>
      <c r="IJJ45" s="188"/>
      <c r="IJK45" s="188"/>
      <c r="IJL45" s="188"/>
      <c r="IJM45" s="188"/>
      <c r="IJN45" s="188"/>
      <c r="IJO45" s="188"/>
      <c r="IJP45" s="188"/>
      <c r="IJQ45" s="188"/>
      <c r="IJR45" s="188"/>
      <c r="IJS45" s="188"/>
      <c r="IJT45" s="188"/>
      <c r="IJU45" s="188"/>
      <c r="IJV45" s="188"/>
      <c r="IJW45" s="188"/>
      <c r="IJX45" s="188"/>
      <c r="IJY45" s="188"/>
      <c r="IJZ45" s="188"/>
      <c r="IKA45" s="188"/>
      <c r="IKB45" s="188"/>
      <c r="IKC45" s="188"/>
      <c r="IKD45" s="188"/>
      <c r="IKE45" s="188"/>
      <c r="IKF45" s="188"/>
      <c r="IKG45" s="188"/>
      <c r="IKH45" s="188"/>
      <c r="IKI45" s="188"/>
      <c r="IKJ45" s="188"/>
      <c r="IKK45" s="188"/>
      <c r="IKL45" s="188"/>
      <c r="IKM45" s="188"/>
      <c r="IKN45" s="188"/>
      <c r="IKO45" s="188"/>
      <c r="IKP45" s="188"/>
      <c r="IKQ45" s="188"/>
      <c r="IKR45" s="188"/>
      <c r="IKS45" s="188"/>
      <c r="IKT45" s="188"/>
      <c r="IKU45" s="188"/>
      <c r="IKV45" s="188"/>
      <c r="IKW45" s="188"/>
      <c r="IKX45" s="188"/>
      <c r="IKY45" s="188"/>
      <c r="IKZ45" s="188"/>
      <c r="ILA45" s="188"/>
      <c r="ILB45" s="188"/>
      <c r="ILC45" s="188"/>
      <c r="ILD45" s="188"/>
      <c r="ILE45" s="188"/>
      <c r="ILF45" s="188"/>
      <c r="ILG45" s="188"/>
      <c r="ILH45" s="188"/>
      <c r="ILI45" s="188"/>
      <c r="ILJ45" s="188"/>
      <c r="ILK45" s="188"/>
      <c r="ILL45" s="188"/>
      <c r="ILM45" s="188"/>
      <c r="ILN45" s="188"/>
      <c r="ILO45" s="188"/>
      <c r="ILP45" s="188"/>
      <c r="ILQ45" s="188"/>
      <c r="ILR45" s="188"/>
      <c r="ILS45" s="188"/>
      <c r="ILT45" s="188"/>
      <c r="ILU45" s="188"/>
      <c r="ILV45" s="188"/>
      <c r="ILW45" s="188"/>
      <c r="ILX45" s="188"/>
      <c r="ILY45" s="188"/>
      <c r="ILZ45" s="188"/>
      <c r="IMA45" s="188"/>
      <c r="IMB45" s="188"/>
      <c r="IMC45" s="188"/>
      <c r="IMD45" s="188"/>
      <c r="IME45" s="188"/>
      <c r="IMF45" s="188"/>
      <c r="IMG45" s="188"/>
      <c r="IMH45" s="188"/>
      <c r="IMI45" s="188"/>
      <c r="IMJ45" s="188"/>
      <c r="IMK45" s="188"/>
      <c r="IML45" s="188"/>
      <c r="IMM45" s="188"/>
      <c r="IMN45" s="188"/>
      <c r="IMO45" s="188"/>
      <c r="IMP45" s="188"/>
      <c r="IMQ45" s="188"/>
      <c r="IMR45" s="188"/>
      <c r="IMS45" s="188"/>
      <c r="IMT45" s="188"/>
      <c r="IMU45" s="188"/>
      <c r="IMV45" s="188"/>
      <c r="IMW45" s="188"/>
      <c r="IMX45" s="188"/>
      <c r="IMY45" s="188"/>
      <c r="IMZ45" s="188"/>
      <c r="INA45" s="188"/>
      <c r="INB45" s="188"/>
      <c r="INC45" s="188"/>
      <c r="IND45" s="188"/>
      <c r="INE45" s="188"/>
      <c r="INF45" s="188"/>
      <c r="ING45" s="188"/>
      <c r="INH45" s="188"/>
      <c r="INI45" s="188"/>
      <c r="INJ45" s="188"/>
      <c r="INK45" s="188"/>
      <c r="INL45" s="188"/>
      <c r="INM45" s="188"/>
      <c r="INN45" s="188"/>
      <c r="INO45" s="188"/>
      <c r="INP45" s="188"/>
      <c r="INQ45" s="188"/>
      <c r="INR45" s="188"/>
      <c r="INS45" s="188"/>
      <c r="INT45" s="188"/>
      <c r="INU45" s="188"/>
      <c r="INV45" s="188"/>
      <c r="INW45" s="188"/>
      <c r="INX45" s="188"/>
      <c r="INY45" s="188"/>
      <c r="INZ45" s="188"/>
      <c r="IOA45" s="188"/>
      <c r="IOB45" s="188"/>
      <c r="IOC45" s="188"/>
      <c r="IOD45" s="188"/>
      <c r="IOE45" s="188"/>
      <c r="IOF45" s="188"/>
      <c r="IOG45" s="188"/>
      <c r="IOH45" s="188"/>
      <c r="IOI45" s="188"/>
      <c r="IOJ45" s="188"/>
      <c r="IOK45" s="188"/>
      <c r="IOL45" s="188"/>
      <c r="IOM45" s="188"/>
      <c r="ION45" s="188"/>
      <c r="IOO45" s="188"/>
      <c r="IOP45" s="188"/>
      <c r="IOQ45" s="188"/>
      <c r="IOR45" s="188"/>
      <c r="IOS45" s="188"/>
      <c r="IOT45" s="188"/>
      <c r="IOU45" s="188"/>
      <c r="IOV45" s="188"/>
      <c r="IOW45" s="188"/>
      <c r="IOX45" s="188"/>
      <c r="IOY45" s="188"/>
      <c r="IOZ45" s="188"/>
      <c r="IPA45" s="188"/>
      <c r="IPB45" s="188"/>
      <c r="IPC45" s="188"/>
      <c r="IPD45" s="188"/>
      <c r="IPE45" s="188"/>
      <c r="IPF45" s="188"/>
      <c r="IPG45" s="188"/>
      <c r="IPH45" s="188"/>
      <c r="IPI45" s="188"/>
      <c r="IPJ45" s="188"/>
      <c r="IPK45" s="188"/>
      <c r="IPL45" s="188"/>
      <c r="IPM45" s="188"/>
      <c r="IPN45" s="188"/>
      <c r="IPO45" s="188"/>
      <c r="IPP45" s="188"/>
      <c r="IPQ45" s="188"/>
      <c r="IPR45" s="188"/>
      <c r="IPS45" s="188"/>
      <c r="IPT45" s="188"/>
      <c r="IPU45" s="188"/>
      <c r="IPV45" s="188"/>
      <c r="IPW45" s="188"/>
      <c r="IPX45" s="188"/>
      <c r="IPY45" s="188"/>
      <c r="IPZ45" s="188"/>
      <c r="IQA45" s="188"/>
      <c r="IQB45" s="188"/>
      <c r="IQC45" s="188"/>
      <c r="IQD45" s="188"/>
      <c r="IQE45" s="188"/>
      <c r="IQF45" s="188"/>
      <c r="IQG45" s="188"/>
      <c r="IQH45" s="188"/>
      <c r="IQI45" s="188"/>
      <c r="IQJ45" s="188"/>
      <c r="IQK45" s="188"/>
      <c r="IQL45" s="188"/>
      <c r="IQM45" s="188"/>
      <c r="IQN45" s="188"/>
      <c r="IQO45" s="188"/>
      <c r="IQP45" s="188"/>
      <c r="IQQ45" s="188"/>
      <c r="IQR45" s="188"/>
      <c r="IQS45" s="188"/>
      <c r="IQT45" s="188"/>
      <c r="IQU45" s="188"/>
      <c r="IQV45" s="188"/>
      <c r="IQW45" s="188"/>
      <c r="IQX45" s="188"/>
      <c r="IQY45" s="188"/>
      <c r="IQZ45" s="188"/>
      <c r="IRA45" s="188"/>
      <c r="IRB45" s="188"/>
      <c r="IRC45" s="188"/>
      <c r="IRD45" s="188"/>
      <c r="IRE45" s="188"/>
      <c r="IRF45" s="188"/>
      <c r="IRG45" s="188"/>
      <c r="IRH45" s="188"/>
      <c r="IRI45" s="188"/>
      <c r="IRJ45" s="188"/>
      <c r="IRK45" s="188"/>
      <c r="IRL45" s="188"/>
      <c r="IRM45" s="188"/>
      <c r="IRN45" s="188"/>
      <c r="IRO45" s="188"/>
      <c r="IRP45" s="188"/>
      <c r="IRQ45" s="188"/>
      <c r="IRR45" s="188"/>
      <c r="IRS45" s="188"/>
      <c r="IRT45" s="188"/>
      <c r="IRU45" s="188"/>
      <c r="IRV45" s="188"/>
      <c r="IRW45" s="188"/>
      <c r="IRX45" s="188"/>
      <c r="IRY45" s="188"/>
      <c r="IRZ45" s="188"/>
      <c r="ISA45" s="188"/>
      <c r="ISB45" s="188"/>
      <c r="ISC45" s="188"/>
      <c r="ISD45" s="188"/>
      <c r="ISE45" s="188"/>
      <c r="ISF45" s="188"/>
      <c r="ISG45" s="188"/>
      <c r="ISH45" s="188"/>
      <c r="ISI45" s="188"/>
      <c r="ISJ45" s="188"/>
      <c r="ISK45" s="188"/>
      <c r="ISL45" s="188"/>
      <c r="ISM45" s="188"/>
      <c r="ISN45" s="188"/>
      <c r="ISO45" s="188"/>
      <c r="ISP45" s="188"/>
      <c r="ISQ45" s="188"/>
      <c r="ISR45" s="188"/>
      <c r="ISS45" s="188"/>
      <c r="IST45" s="188"/>
      <c r="ISU45" s="188"/>
      <c r="ISV45" s="188"/>
      <c r="ISW45" s="188"/>
      <c r="ISX45" s="188"/>
      <c r="ISY45" s="188"/>
      <c r="ISZ45" s="188"/>
      <c r="ITA45" s="188"/>
      <c r="ITB45" s="188"/>
      <c r="ITC45" s="188"/>
      <c r="ITD45" s="188"/>
      <c r="ITE45" s="188"/>
      <c r="ITF45" s="188"/>
      <c r="ITG45" s="188"/>
      <c r="ITH45" s="188"/>
      <c r="ITI45" s="188"/>
      <c r="ITJ45" s="188"/>
      <c r="ITK45" s="188"/>
      <c r="ITL45" s="188"/>
      <c r="ITM45" s="188"/>
      <c r="ITN45" s="188"/>
      <c r="ITO45" s="188"/>
      <c r="ITP45" s="188"/>
      <c r="ITQ45" s="188"/>
      <c r="ITR45" s="188"/>
      <c r="ITS45" s="188"/>
      <c r="ITT45" s="188"/>
      <c r="ITU45" s="188"/>
      <c r="ITV45" s="188"/>
      <c r="ITW45" s="188"/>
      <c r="ITX45" s="188"/>
      <c r="ITY45" s="188"/>
      <c r="ITZ45" s="188"/>
      <c r="IUA45" s="188"/>
      <c r="IUB45" s="188"/>
      <c r="IUC45" s="188"/>
      <c r="IUD45" s="188"/>
      <c r="IUE45" s="188"/>
      <c r="IUF45" s="188"/>
      <c r="IUG45" s="188"/>
      <c r="IUH45" s="188"/>
      <c r="IUI45" s="188"/>
      <c r="IUJ45" s="188"/>
      <c r="IUK45" s="188"/>
      <c r="IUL45" s="188"/>
      <c r="IUM45" s="188"/>
      <c r="IUN45" s="188"/>
      <c r="IUO45" s="188"/>
      <c r="IUP45" s="188"/>
      <c r="IUQ45" s="188"/>
      <c r="IUR45" s="188"/>
      <c r="IUS45" s="188"/>
      <c r="IUT45" s="188"/>
      <c r="IUU45" s="188"/>
      <c r="IUV45" s="188"/>
      <c r="IUW45" s="188"/>
      <c r="IUX45" s="188"/>
      <c r="IUY45" s="188"/>
      <c r="IUZ45" s="188"/>
      <c r="IVA45" s="188"/>
      <c r="IVB45" s="188"/>
      <c r="IVC45" s="188"/>
      <c r="IVD45" s="188"/>
      <c r="IVE45" s="188"/>
      <c r="IVF45" s="188"/>
      <c r="IVG45" s="188"/>
      <c r="IVH45" s="188"/>
      <c r="IVI45" s="188"/>
      <c r="IVJ45" s="188"/>
      <c r="IVK45" s="188"/>
      <c r="IVL45" s="188"/>
      <c r="IVM45" s="188"/>
      <c r="IVN45" s="188"/>
      <c r="IVO45" s="188"/>
      <c r="IVP45" s="188"/>
      <c r="IVQ45" s="188"/>
      <c r="IVR45" s="188"/>
      <c r="IVS45" s="188"/>
      <c r="IVT45" s="188"/>
      <c r="IVU45" s="188"/>
      <c r="IVV45" s="188"/>
      <c r="IVW45" s="188"/>
      <c r="IVX45" s="188"/>
      <c r="IVY45" s="188"/>
      <c r="IVZ45" s="188"/>
      <c r="IWA45" s="188"/>
      <c r="IWB45" s="188"/>
      <c r="IWC45" s="188"/>
      <c r="IWD45" s="188"/>
      <c r="IWE45" s="188"/>
      <c r="IWF45" s="188"/>
      <c r="IWG45" s="188"/>
      <c r="IWH45" s="188"/>
      <c r="IWI45" s="188"/>
      <c r="IWJ45" s="188"/>
      <c r="IWK45" s="188"/>
      <c r="IWL45" s="188"/>
      <c r="IWM45" s="188"/>
      <c r="IWN45" s="188"/>
      <c r="IWO45" s="188"/>
      <c r="IWP45" s="188"/>
      <c r="IWQ45" s="188"/>
      <c r="IWR45" s="188"/>
      <c r="IWS45" s="188"/>
      <c r="IWT45" s="188"/>
      <c r="IWU45" s="188"/>
      <c r="IWV45" s="188"/>
      <c r="IWW45" s="188"/>
      <c r="IWX45" s="188"/>
      <c r="IWY45" s="188"/>
      <c r="IWZ45" s="188"/>
      <c r="IXA45" s="188"/>
      <c r="IXB45" s="188"/>
      <c r="IXC45" s="188"/>
      <c r="IXD45" s="188"/>
      <c r="IXE45" s="188"/>
      <c r="IXF45" s="188"/>
      <c r="IXG45" s="188"/>
      <c r="IXH45" s="188"/>
      <c r="IXI45" s="188"/>
      <c r="IXJ45" s="188"/>
      <c r="IXK45" s="188"/>
      <c r="IXL45" s="188"/>
      <c r="IXM45" s="188"/>
      <c r="IXN45" s="188"/>
      <c r="IXO45" s="188"/>
      <c r="IXP45" s="188"/>
      <c r="IXQ45" s="188"/>
      <c r="IXR45" s="188"/>
      <c r="IXS45" s="188"/>
      <c r="IXT45" s="188"/>
      <c r="IXU45" s="188"/>
      <c r="IXV45" s="188"/>
      <c r="IXW45" s="188"/>
      <c r="IXX45" s="188"/>
      <c r="IXY45" s="188"/>
      <c r="IXZ45" s="188"/>
      <c r="IYA45" s="188"/>
      <c r="IYB45" s="188"/>
      <c r="IYC45" s="188"/>
      <c r="IYD45" s="188"/>
      <c r="IYE45" s="188"/>
      <c r="IYF45" s="188"/>
      <c r="IYG45" s="188"/>
      <c r="IYH45" s="188"/>
      <c r="IYI45" s="188"/>
      <c r="IYJ45" s="188"/>
      <c r="IYK45" s="188"/>
      <c r="IYL45" s="188"/>
      <c r="IYM45" s="188"/>
      <c r="IYN45" s="188"/>
      <c r="IYO45" s="188"/>
      <c r="IYP45" s="188"/>
      <c r="IYQ45" s="188"/>
      <c r="IYR45" s="188"/>
      <c r="IYS45" s="188"/>
      <c r="IYT45" s="188"/>
      <c r="IYU45" s="188"/>
      <c r="IYV45" s="188"/>
      <c r="IYW45" s="188"/>
      <c r="IYX45" s="188"/>
      <c r="IYY45" s="188"/>
      <c r="IYZ45" s="188"/>
      <c r="IZA45" s="188"/>
      <c r="IZB45" s="188"/>
      <c r="IZC45" s="188"/>
      <c r="IZD45" s="188"/>
      <c r="IZE45" s="188"/>
      <c r="IZF45" s="188"/>
      <c r="IZG45" s="188"/>
      <c r="IZH45" s="188"/>
      <c r="IZI45" s="188"/>
      <c r="IZJ45" s="188"/>
      <c r="IZK45" s="188"/>
      <c r="IZL45" s="188"/>
      <c r="IZM45" s="188"/>
      <c r="IZN45" s="188"/>
      <c r="IZO45" s="188"/>
      <c r="IZP45" s="188"/>
      <c r="IZQ45" s="188"/>
      <c r="IZR45" s="188"/>
      <c r="IZS45" s="188"/>
      <c r="IZT45" s="188"/>
      <c r="IZU45" s="188"/>
      <c r="IZV45" s="188"/>
      <c r="IZW45" s="188"/>
      <c r="IZX45" s="188"/>
      <c r="IZY45" s="188"/>
      <c r="IZZ45" s="188"/>
      <c r="JAA45" s="188"/>
      <c r="JAB45" s="188"/>
      <c r="JAC45" s="188"/>
      <c r="JAD45" s="188"/>
      <c r="JAE45" s="188"/>
      <c r="JAF45" s="188"/>
      <c r="JAG45" s="188"/>
      <c r="JAH45" s="188"/>
      <c r="JAI45" s="188"/>
      <c r="JAJ45" s="188"/>
      <c r="JAK45" s="188"/>
      <c r="JAL45" s="188"/>
      <c r="JAM45" s="188"/>
      <c r="JAN45" s="188"/>
      <c r="JAO45" s="188"/>
      <c r="JAP45" s="188"/>
      <c r="JAQ45" s="188"/>
      <c r="JAR45" s="188"/>
      <c r="JAS45" s="188"/>
      <c r="JAT45" s="188"/>
      <c r="JAU45" s="188"/>
      <c r="JAV45" s="188"/>
      <c r="JAW45" s="188"/>
      <c r="JAX45" s="188"/>
      <c r="JAY45" s="188"/>
      <c r="JAZ45" s="188"/>
      <c r="JBA45" s="188"/>
      <c r="JBB45" s="188"/>
      <c r="JBC45" s="188"/>
      <c r="JBD45" s="188"/>
      <c r="JBE45" s="188"/>
      <c r="JBF45" s="188"/>
      <c r="JBG45" s="188"/>
      <c r="JBH45" s="188"/>
      <c r="JBI45" s="188"/>
      <c r="JBJ45" s="188"/>
      <c r="JBK45" s="188"/>
      <c r="JBL45" s="188"/>
      <c r="JBM45" s="188"/>
      <c r="JBN45" s="188"/>
      <c r="JBO45" s="188"/>
      <c r="JBP45" s="188"/>
      <c r="JBQ45" s="188"/>
      <c r="JBR45" s="188"/>
      <c r="JBS45" s="188"/>
      <c r="JBT45" s="188"/>
      <c r="JBU45" s="188"/>
      <c r="JBV45" s="188"/>
      <c r="JBW45" s="188"/>
      <c r="JBX45" s="188"/>
      <c r="JBY45" s="188"/>
      <c r="JBZ45" s="188"/>
      <c r="JCA45" s="188"/>
      <c r="JCB45" s="188"/>
      <c r="JCC45" s="188"/>
      <c r="JCD45" s="188"/>
      <c r="JCE45" s="188"/>
      <c r="JCF45" s="188"/>
      <c r="JCG45" s="188"/>
      <c r="JCH45" s="188"/>
      <c r="JCI45" s="188"/>
      <c r="JCJ45" s="188"/>
      <c r="JCK45" s="188"/>
      <c r="JCL45" s="188"/>
      <c r="JCM45" s="188"/>
      <c r="JCN45" s="188"/>
      <c r="JCO45" s="188"/>
      <c r="JCP45" s="188"/>
      <c r="JCQ45" s="188"/>
      <c r="JCR45" s="188"/>
      <c r="JCS45" s="188"/>
      <c r="JCT45" s="188"/>
      <c r="JCU45" s="188"/>
      <c r="JCV45" s="188"/>
      <c r="JCW45" s="188"/>
      <c r="JCX45" s="188"/>
      <c r="JCY45" s="188"/>
      <c r="JCZ45" s="188"/>
      <c r="JDA45" s="188"/>
      <c r="JDB45" s="188"/>
      <c r="JDC45" s="188"/>
      <c r="JDD45" s="188"/>
      <c r="JDE45" s="188"/>
      <c r="JDF45" s="188"/>
      <c r="JDG45" s="188"/>
      <c r="JDH45" s="188"/>
      <c r="JDI45" s="188"/>
      <c r="JDJ45" s="188"/>
      <c r="JDK45" s="188"/>
      <c r="JDL45" s="188"/>
      <c r="JDM45" s="188"/>
      <c r="JDN45" s="188"/>
      <c r="JDO45" s="188"/>
      <c r="JDP45" s="188"/>
      <c r="JDQ45" s="188"/>
      <c r="JDR45" s="188"/>
      <c r="JDS45" s="188"/>
      <c r="JDT45" s="188"/>
      <c r="JDU45" s="188"/>
      <c r="JDV45" s="188"/>
      <c r="JDW45" s="188"/>
      <c r="JDX45" s="188"/>
      <c r="JDY45" s="188"/>
      <c r="JDZ45" s="188"/>
      <c r="JEA45" s="188"/>
      <c r="JEB45" s="188"/>
      <c r="JEC45" s="188"/>
      <c r="JED45" s="188"/>
      <c r="JEE45" s="188"/>
      <c r="JEF45" s="188"/>
      <c r="JEG45" s="188"/>
      <c r="JEH45" s="188"/>
      <c r="JEI45" s="188"/>
      <c r="JEJ45" s="188"/>
      <c r="JEK45" s="188"/>
      <c r="JEL45" s="188"/>
      <c r="JEM45" s="188"/>
      <c r="JEN45" s="188"/>
      <c r="JEO45" s="188"/>
      <c r="JEP45" s="188"/>
      <c r="JEQ45" s="188"/>
      <c r="JER45" s="188"/>
      <c r="JES45" s="188"/>
      <c r="JET45" s="188"/>
      <c r="JEU45" s="188"/>
      <c r="JEV45" s="188"/>
      <c r="JEW45" s="188"/>
      <c r="JEX45" s="188"/>
      <c r="JEY45" s="188"/>
      <c r="JEZ45" s="188"/>
      <c r="JFA45" s="188"/>
      <c r="JFB45" s="188"/>
      <c r="JFC45" s="188"/>
      <c r="JFD45" s="188"/>
      <c r="JFE45" s="188"/>
      <c r="JFF45" s="188"/>
      <c r="JFG45" s="188"/>
      <c r="JFH45" s="188"/>
      <c r="JFI45" s="188"/>
      <c r="JFJ45" s="188"/>
      <c r="JFK45" s="188"/>
      <c r="JFL45" s="188"/>
      <c r="JFM45" s="188"/>
      <c r="JFN45" s="188"/>
      <c r="JFO45" s="188"/>
      <c r="JFP45" s="188"/>
      <c r="JFQ45" s="188"/>
      <c r="JFR45" s="188"/>
      <c r="JFS45" s="188"/>
      <c r="JFT45" s="188"/>
      <c r="JFU45" s="188"/>
      <c r="JFV45" s="188"/>
      <c r="JFW45" s="188"/>
      <c r="JFX45" s="188"/>
      <c r="JFY45" s="188"/>
      <c r="JFZ45" s="188"/>
      <c r="JGA45" s="188"/>
      <c r="JGB45" s="188"/>
      <c r="JGC45" s="188"/>
      <c r="JGD45" s="188"/>
      <c r="JGE45" s="188"/>
      <c r="JGF45" s="188"/>
      <c r="JGG45" s="188"/>
      <c r="JGH45" s="188"/>
      <c r="JGI45" s="188"/>
      <c r="JGJ45" s="188"/>
      <c r="JGK45" s="188"/>
      <c r="JGL45" s="188"/>
      <c r="JGM45" s="188"/>
      <c r="JGN45" s="188"/>
      <c r="JGO45" s="188"/>
      <c r="JGP45" s="188"/>
      <c r="JGQ45" s="188"/>
      <c r="JGR45" s="188"/>
      <c r="JGS45" s="188"/>
      <c r="JGT45" s="188"/>
      <c r="JGU45" s="188"/>
      <c r="JGV45" s="188"/>
      <c r="JGW45" s="188"/>
      <c r="JGX45" s="188"/>
      <c r="JGY45" s="188"/>
      <c r="JGZ45" s="188"/>
      <c r="JHA45" s="188"/>
      <c r="JHB45" s="188"/>
      <c r="JHC45" s="188"/>
      <c r="JHD45" s="188"/>
      <c r="JHE45" s="188"/>
      <c r="JHF45" s="188"/>
      <c r="JHG45" s="188"/>
      <c r="JHH45" s="188"/>
      <c r="JHI45" s="188"/>
      <c r="JHJ45" s="188"/>
      <c r="JHK45" s="188"/>
      <c r="JHL45" s="188"/>
      <c r="JHM45" s="188"/>
      <c r="JHN45" s="188"/>
      <c r="JHO45" s="188"/>
      <c r="JHP45" s="188"/>
      <c r="JHQ45" s="188"/>
      <c r="JHR45" s="188"/>
      <c r="JHS45" s="188"/>
      <c r="JHT45" s="188"/>
      <c r="JHU45" s="188"/>
      <c r="JHV45" s="188"/>
      <c r="JHW45" s="188"/>
      <c r="JHX45" s="188"/>
      <c r="JHY45" s="188"/>
      <c r="JHZ45" s="188"/>
      <c r="JIA45" s="188"/>
      <c r="JIB45" s="188"/>
      <c r="JIC45" s="188"/>
      <c r="JID45" s="188"/>
      <c r="JIE45" s="188"/>
      <c r="JIF45" s="188"/>
      <c r="JIG45" s="188"/>
      <c r="JIH45" s="188"/>
      <c r="JII45" s="188"/>
      <c r="JIJ45" s="188"/>
      <c r="JIK45" s="188"/>
      <c r="JIL45" s="188"/>
      <c r="JIM45" s="188"/>
      <c r="JIN45" s="188"/>
      <c r="JIO45" s="188"/>
      <c r="JIP45" s="188"/>
      <c r="JIQ45" s="188"/>
      <c r="JIR45" s="188"/>
      <c r="JIS45" s="188"/>
      <c r="JIT45" s="188"/>
      <c r="JIU45" s="188"/>
      <c r="JIV45" s="188"/>
      <c r="JIW45" s="188"/>
      <c r="JIX45" s="188"/>
      <c r="JIY45" s="188"/>
      <c r="JIZ45" s="188"/>
      <c r="JJA45" s="188"/>
      <c r="JJB45" s="188"/>
      <c r="JJC45" s="188"/>
      <c r="JJD45" s="188"/>
      <c r="JJE45" s="188"/>
      <c r="JJF45" s="188"/>
      <c r="JJG45" s="188"/>
      <c r="JJH45" s="188"/>
      <c r="JJI45" s="188"/>
      <c r="JJJ45" s="188"/>
      <c r="JJK45" s="188"/>
      <c r="JJL45" s="188"/>
      <c r="JJM45" s="188"/>
      <c r="JJN45" s="188"/>
      <c r="JJO45" s="188"/>
      <c r="JJP45" s="188"/>
      <c r="JJQ45" s="188"/>
      <c r="JJR45" s="188"/>
      <c r="JJS45" s="188"/>
      <c r="JJT45" s="188"/>
      <c r="JJU45" s="188"/>
      <c r="JJV45" s="188"/>
      <c r="JJW45" s="188"/>
      <c r="JJX45" s="188"/>
      <c r="JJY45" s="188"/>
      <c r="JJZ45" s="188"/>
      <c r="JKA45" s="188"/>
      <c r="JKB45" s="188"/>
      <c r="JKC45" s="188"/>
      <c r="JKD45" s="188"/>
      <c r="JKE45" s="188"/>
      <c r="JKF45" s="188"/>
      <c r="JKG45" s="188"/>
      <c r="JKH45" s="188"/>
      <c r="JKI45" s="188"/>
      <c r="JKJ45" s="188"/>
      <c r="JKK45" s="188"/>
      <c r="JKL45" s="188"/>
      <c r="JKM45" s="188"/>
      <c r="JKN45" s="188"/>
      <c r="JKO45" s="188"/>
      <c r="JKP45" s="188"/>
      <c r="JKQ45" s="188"/>
      <c r="JKR45" s="188"/>
      <c r="JKS45" s="188"/>
      <c r="JKT45" s="188"/>
      <c r="JKU45" s="188"/>
      <c r="JKV45" s="188"/>
      <c r="JKW45" s="188"/>
      <c r="JKX45" s="188"/>
      <c r="JKY45" s="188"/>
      <c r="JKZ45" s="188"/>
      <c r="JLA45" s="188"/>
      <c r="JLB45" s="188"/>
      <c r="JLC45" s="188"/>
      <c r="JLD45" s="188"/>
      <c r="JLE45" s="188"/>
      <c r="JLF45" s="188"/>
      <c r="JLG45" s="188"/>
      <c r="JLH45" s="188"/>
      <c r="JLI45" s="188"/>
      <c r="JLJ45" s="188"/>
      <c r="JLK45" s="188"/>
      <c r="JLL45" s="188"/>
      <c r="JLM45" s="188"/>
      <c r="JLN45" s="188"/>
      <c r="JLO45" s="188"/>
      <c r="JLP45" s="188"/>
      <c r="JLQ45" s="188"/>
      <c r="JLR45" s="188"/>
      <c r="JLS45" s="188"/>
      <c r="JLT45" s="188"/>
      <c r="JLU45" s="188"/>
      <c r="JLV45" s="188"/>
      <c r="JLW45" s="188"/>
      <c r="JLX45" s="188"/>
      <c r="JLY45" s="188"/>
      <c r="JLZ45" s="188"/>
      <c r="JMA45" s="188"/>
      <c r="JMB45" s="188"/>
      <c r="JMC45" s="188"/>
      <c r="JMD45" s="188"/>
      <c r="JME45" s="188"/>
      <c r="JMF45" s="188"/>
      <c r="JMG45" s="188"/>
      <c r="JMH45" s="188"/>
      <c r="JMI45" s="188"/>
      <c r="JMJ45" s="188"/>
      <c r="JMK45" s="188"/>
      <c r="JML45" s="188"/>
      <c r="JMM45" s="188"/>
      <c r="JMN45" s="188"/>
      <c r="JMO45" s="188"/>
      <c r="JMP45" s="188"/>
      <c r="JMQ45" s="188"/>
      <c r="JMR45" s="188"/>
      <c r="JMS45" s="188"/>
      <c r="JMT45" s="188"/>
      <c r="JMU45" s="188"/>
      <c r="JMV45" s="188"/>
      <c r="JMW45" s="188"/>
      <c r="JMX45" s="188"/>
      <c r="JMY45" s="188"/>
      <c r="JMZ45" s="188"/>
      <c r="JNA45" s="188"/>
      <c r="JNB45" s="188"/>
      <c r="JNC45" s="188"/>
      <c r="JND45" s="188"/>
      <c r="JNE45" s="188"/>
      <c r="JNF45" s="188"/>
      <c r="JNG45" s="188"/>
      <c r="JNH45" s="188"/>
      <c r="JNI45" s="188"/>
      <c r="JNJ45" s="188"/>
      <c r="JNK45" s="188"/>
      <c r="JNL45" s="188"/>
      <c r="JNM45" s="188"/>
      <c r="JNN45" s="188"/>
      <c r="JNO45" s="188"/>
      <c r="JNP45" s="188"/>
      <c r="JNQ45" s="188"/>
      <c r="JNR45" s="188"/>
      <c r="JNS45" s="188"/>
      <c r="JNT45" s="188"/>
      <c r="JNU45" s="188"/>
      <c r="JNV45" s="188"/>
      <c r="JNW45" s="188"/>
      <c r="JNX45" s="188"/>
      <c r="JNY45" s="188"/>
      <c r="JNZ45" s="188"/>
      <c r="JOA45" s="188"/>
      <c r="JOB45" s="188"/>
      <c r="JOC45" s="188"/>
      <c r="JOD45" s="188"/>
      <c r="JOE45" s="188"/>
      <c r="JOF45" s="188"/>
      <c r="JOG45" s="188"/>
      <c r="JOH45" s="188"/>
      <c r="JOI45" s="188"/>
      <c r="JOJ45" s="188"/>
      <c r="JOK45" s="188"/>
      <c r="JOL45" s="188"/>
      <c r="JOM45" s="188"/>
      <c r="JON45" s="188"/>
      <c r="JOO45" s="188"/>
      <c r="JOP45" s="188"/>
      <c r="JOQ45" s="188"/>
      <c r="JOR45" s="188"/>
      <c r="JOS45" s="188"/>
      <c r="JOT45" s="188"/>
      <c r="JOU45" s="188"/>
      <c r="JOV45" s="188"/>
      <c r="JOW45" s="188"/>
      <c r="JOX45" s="188"/>
      <c r="JOY45" s="188"/>
      <c r="JOZ45" s="188"/>
      <c r="JPA45" s="188"/>
      <c r="JPB45" s="188"/>
      <c r="JPC45" s="188"/>
      <c r="JPD45" s="188"/>
      <c r="JPE45" s="188"/>
      <c r="JPF45" s="188"/>
      <c r="JPG45" s="188"/>
      <c r="JPH45" s="188"/>
      <c r="JPI45" s="188"/>
      <c r="JPJ45" s="188"/>
      <c r="JPK45" s="188"/>
      <c r="JPL45" s="188"/>
      <c r="JPM45" s="188"/>
      <c r="JPN45" s="188"/>
      <c r="JPO45" s="188"/>
      <c r="JPP45" s="188"/>
      <c r="JPQ45" s="188"/>
      <c r="JPR45" s="188"/>
      <c r="JPS45" s="188"/>
      <c r="JPT45" s="188"/>
      <c r="JPU45" s="188"/>
      <c r="JPV45" s="188"/>
      <c r="JPW45" s="188"/>
      <c r="JPX45" s="188"/>
      <c r="JPY45" s="188"/>
      <c r="JPZ45" s="188"/>
      <c r="JQA45" s="188"/>
      <c r="JQB45" s="188"/>
      <c r="JQC45" s="188"/>
      <c r="JQD45" s="188"/>
      <c r="JQE45" s="188"/>
      <c r="JQF45" s="188"/>
      <c r="JQG45" s="188"/>
      <c r="JQH45" s="188"/>
      <c r="JQI45" s="188"/>
      <c r="JQJ45" s="188"/>
      <c r="JQK45" s="188"/>
      <c r="JQL45" s="188"/>
      <c r="JQM45" s="188"/>
      <c r="JQN45" s="188"/>
      <c r="JQO45" s="188"/>
      <c r="JQP45" s="188"/>
      <c r="JQQ45" s="188"/>
      <c r="JQR45" s="188"/>
      <c r="JQS45" s="188"/>
      <c r="JQT45" s="188"/>
      <c r="JQU45" s="188"/>
      <c r="JQV45" s="188"/>
      <c r="JQW45" s="188"/>
      <c r="JQX45" s="188"/>
      <c r="JQY45" s="188"/>
      <c r="JQZ45" s="188"/>
      <c r="JRA45" s="188"/>
      <c r="JRB45" s="188"/>
      <c r="JRC45" s="188"/>
      <c r="JRD45" s="188"/>
      <c r="JRE45" s="188"/>
      <c r="JRF45" s="188"/>
      <c r="JRG45" s="188"/>
      <c r="JRH45" s="188"/>
      <c r="JRI45" s="188"/>
      <c r="JRJ45" s="188"/>
      <c r="JRK45" s="188"/>
      <c r="JRL45" s="188"/>
      <c r="JRM45" s="188"/>
      <c r="JRN45" s="188"/>
      <c r="JRO45" s="188"/>
      <c r="JRP45" s="188"/>
      <c r="JRQ45" s="188"/>
      <c r="JRR45" s="188"/>
      <c r="JRS45" s="188"/>
      <c r="JRT45" s="188"/>
      <c r="JRU45" s="188"/>
      <c r="JRV45" s="188"/>
      <c r="JRW45" s="188"/>
      <c r="JRX45" s="188"/>
      <c r="JRY45" s="188"/>
      <c r="JRZ45" s="188"/>
      <c r="JSA45" s="188"/>
      <c r="JSB45" s="188"/>
      <c r="JSC45" s="188"/>
      <c r="JSD45" s="188"/>
      <c r="JSE45" s="188"/>
      <c r="JSF45" s="188"/>
      <c r="JSG45" s="188"/>
      <c r="JSH45" s="188"/>
      <c r="JSI45" s="188"/>
      <c r="JSJ45" s="188"/>
      <c r="JSK45" s="188"/>
      <c r="JSL45" s="188"/>
      <c r="JSM45" s="188"/>
      <c r="JSN45" s="188"/>
      <c r="JSO45" s="188"/>
      <c r="JSP45" s="188"/>
      <c r="JSQ45" s="188"/>
      <c r="JSR45" s="188"/>
      <c r="JSS45" s="188"/>
      <c r="JST45" s="188"/>
      <c r="JSU45" s="188"/>
      <c r="JSV45" s="188"/>
      <c r="JSW45" s="188"/>
      <c r="JSX45" s="188"/>
      <c r="JSY45" s="188"/>
      <c r="JSZ45" s="188"/>
      <c r="JTA45" s="188"/>
      <c r="JTB45" s="188"/>
      <c r="JTC45" s="188"/>
      <c r="JTD45" s="188"/>
      <c r="JTE45" s="188"/>
      <c r="JTF45" s="188"/>
      <c r="JTG45" s="188"/>
      <c r="JTH45" s="188"/>
      <c r="JTI45" s="188"/>
      <c r="JTJ45" s="188"/>
      <c r="JTK45" s="188"/>
      <c r="JTL45" s="188"/>
      <c r="JTM45" s="188"/>
      <c r="JTN45" s="188"/>
      <c r="JTO45" s="188"/>
      <c r="JTP45" s="188"/>
      <c r="JTQ45" s="188"/>
      <c r="JTR45" s="188"/>
      <c r="JTS45" s="188"/>
      <c r="JTT45" s="188"/>
      <c r="JTU45" s="188"/>
      <c r="JTV45" s="188"/>
      <c r="JTW45" s="188"/>
      <c r="JTX45" s="188"/>
      <c r="JTY45" s="188"/>
      <c r="JTZ45" s="188"/>
      <c r="JUA45" s="188"/>
      <c r="JUB45" s="188"/>
      <c r="JUC45" s="188"/>
      <c r="JUD45" s="188"/>
      <c r="JUE45" s="188"/>
      <c r="JUF45" s="188"/>
      <c r="JUG45" s="188"/>
      <c r="JUH45" s="188"/>
      <c r="JUI45" s="188"/>
      <c r="JUJ45" s="188"/>
      <c r="JUK45" s="188"/>
      <c r="JUL45" s="188"/>
      <c r="JUM45" s="188"/>
      <c r="JUN45" s="188"/>
      <c r="JUO45" s="188"/>
      <c r="JUP45" s="188"/>
      <c r="JUQ45" s="188"/>
      <c r="JUR45" s="188"/>
      <c r="JUS45" s="188"/>
      <c r="JUT45" s="188"/>
      <c r="JUU45" s="188"/>
      <c r="JUV45" s="188"/>
      <c r="JUW45" s="188"/>
      <c r="JUX45" s="188"/>
      <c r="JUY45" s="188"/>
      <c r="JUZ45" s="188"/>
      <c r="JVA45" s="188"/>
      <c r="JVB45" s="188"/>
      <c r="JVC45" s="188"/>
      <c r="JVD45" s="188"/>
      <c r="JVE45" s="188"/>
      <c r="JVF45" s="188"/>
      <c r="JVG45" s="188"/>
      <c r="JVH45" s="188"/>
      <c r="JVI45" s="188"/>
      <c r="JVJ45" s="188"/>
      <c r="JVK45" s="188"/>
      <c r="JVL45" s="188"/>
      <c r="JVM45" s="188"/>
      <c r="JVN45" s="188"/>
      <c r="JVO45" s="188"/>
      <c r="JVP45" s="188"/>
      <c r="JVQ45" s="188"/>
      <c r="JVR45" s="188"/>
      <c r="JVS45" s="188"/>
      <c r="JVT45" s="188"/>
      <c r="JVU45" s="188"/>
      <c r="JVV45" s="188"/>
      <c r="JVW45" s="188"/>
      <c r="JVX45" s="188"/>
      <c r="JVY45" s="188"/>
      <c r="JVZ45" s="188"/>
      <c r="JWA45" s="188"/>
      <c r="JWB45" s="188"/>
      <c r="JWC45" s="188"/>
      <c r="JWD45" s="188"/>
      <c r="JWE45" s="188"/>
      <c r="JWF45" s="188"/>
      <c r="JWG45" s="188"/>
      <c r="JWH45" s="188"/>
      <c r="JWI45" s="188"/>
      <c r="JWJ45" s="188"/>
      <c r="JWK45" s="188"/>
      <c r="JWL45" s="188"/>
      <c r="JWM45" s="188"/>
      <c r="JWN45" s="188"/>
      <c r="JWO45" s="188"/>
      <c r="JWP45" s="188"/>
      <c r="JWQ45" s="188"/>
      <c r="JWR45" s="188"/>
      <c r="JWS45" s="188"/>
      <c r="JWT45" s="188"/>
      <c r="JWU45" s="188"/>
      <c r="JWV45" s="188"/>
      <c r="JWW45" s="188"/>
      <c r="JWX45" s="188"/>
      <c r="JWY45" s="188"/>
      <c r="JWZ45" s="188"/>
      <c r="JXA45" s="188"/>
      <c r="JXB45" s="188"/>
      <c r="JXC45" s="188"/>
      <c r="JXD45" s="188"/>
      <c r="JXE45" s="188"/>
      <c r="JXF45" s="188"/>
      <c r="JXG45" s="188"/>
      <c r="JXH45" s="188"/>
      <c r="JXI45" s="188"/>
      <c r="JXJ45" s="188"/>
      <c r="JXK45" s="188"/>
      <c r="JXL45" s="188"/>
      <c r="JXM45" s="188"/>
      <c r="JXN45" s="188"/>
      <c r="JXO45" s="188"/>
      <c r="JXP45" s="188"/>
      <c r="JXQ45" s="188"/>
      <c r="JXR45" s="188"/>
      <c r="JXS45" s="188"/>
      <c r="JXT45" s="188"/>
      <c r="JXU45" s="188"/>
      <c r="JXV45" s="188"/>
      <c r="JXW45" s="188"/>
      <c r="JXX45" s="188"/>
      <c r="JXY45" s="188"/>
      <c r="JXZ45" s="188"/>
      <c r="JYA45" s="188"/>
      <c r="JYB45" s="188"/>
      <c r="JYC45" s="188"/>
      <c r="JYD45" s="188"/>
      <c r="JYE45" s="188"/>
      <c r="JYF45" s="188"/>
      <c r="JYG45" s="188"/>
      <c r="JYH45" s="188"/>
      <c r="JYI45" s="188"/>
      <c r="JYJ45" s="188"/>
      <c r="JYK45" s="188"/>
      <c r="JYL45" s="188"/>
      <c r="JYM45" s="188"/>
      <c r="JYN45" s="188"/>
      <c r="JYO45" s="188"/>
      <c r="JYP45" s="188"/>
      <c r="JYQ45" s="188"/>
      <c r="JYR45" s="188"/>
      <c r="JYS45" s="188"/>
      <c r="JYT45" s="188"/>
      <c r="JYU45" s="188"/>
      <c r="JYV45" s="188"/>
      <c r="JYW45" s="188"/>
      <c r="JYX45" s="188"/>
      <c r="JYY45" s="188"/>
      <c r="JYZ45" s="188"/>
      <c r="JZA45" s="188"/>
      <c r="JZB45" s="188"/>
      <c r="JZC45" s="188"/>
      <c r="JZD45" s="188"/>
      <c r="JZE45" s="188"/>
      <c r="JZF45" s="188"/>
      <c r="JZG45" s="188"/>
      <c r="JZH45" s="188"/>
      <c r="JZI45" s="188"/>
      <c r="JZJ45" s="188"/>
      <c r="JZK45" s="188"/>
      <c r="JZL45" s="188"/>
      <c r="JZM45" s="188"/>
      <c r="JZN45" s="188"/>
      <c r="JZO45" s="188"/>
      <c r="JZP45" s="188"/>
      <c r="JZQ45" s="188"/>
      <c r="JZR45" s="188"/>
      <c r="JZS45" s="188"/>
      <c r="JZT45" s="188"/>
      <c r="JZU45" s="188"/>
      <c r="JZV45" s="188"/>
      <c r="JZW45" s="188"/>
      <c r="JZX45" s="188"/>
      <c r="JZY45" s="188"/>
      <c r="JZZ45" s="188"/>
      <c r="KAA45" s="188"/>
      <c r="KAB45" s="188"/>
      <c r="KAC45" s="188"/>
      <c r="KAD45" s="188"/>
      <c r="KAE45" s="188"/>
      <c r="KAF45" s="188"/>
      <c r="KAG45" s="188"/>
      <c r="KAH45" s="188"/>
      <c r="KAI45" s="188"/>
      <c r="KAJ45" s="188"/>
      <c r="KAK45" s="188"/>
      <c r="KAL45" s="188"/>
      <c r="KAM45" s="188"/>
      <c r="KAN45" s="188"/>
      <c r="KAO45" s="188"/>
      <c r="KAP45" s="188"/>
      <c r="KAQ45" s="188"/>
      <c r="KAR45" s="188"/>
      <c r="KAS45" s="188"/>
      <c r="KAT45" s="188"/>
      <c r="KAU45" s="188"/>
      <c r="KAV45" s="188"/>
      <c r="KAW45" s="188"/>
      <c r="KAX45" s="188"/>
      <c r="KAY45" s="188"/>
      <c r="KAZ45" s="188"/>
      <c r="KBA45" s="188"/>
      <c r="KBB45" s="188"/>
      <c r="KBC45" s="188"/>
      <c r="KBD45" s="188"/>
      <c r="KBE45" s="188"/>
      <c r="KBF45" s="188"/>
      <c r="KBG45" s="188"/>
      <c r="KBH45" s="188"/>
      <c r="KBI45" s="188"/>
      <c r="KBJ45" s="188"/>
      <c r="KBK45" s="188"/>
      <c r="KBL45" s="188"/>
      <c r="KBM45" s="188"/>
      <c r="KBN45" s="188"/>
      <c r="KBO45" s="188"/>
      <c r="KBP45" s="188"/>
      <c r="KBQ45" s="188"/>
      <c r="KBR45" s="188"/>
      <c r="KBS45" s="188"/>
      <c r="KBT45" s="188"/>
      <c r="KBU45" s="188"/>
      <c r="KBV45" s="188"/>
      <c r="KBW45" s="188"/>
      <c r="KBX45" s="188"/>
      <c r="KBY45" s="188"/>
      <c r="KBZ45" s="188"/>
      <c r="KCA45" s="188"/>
      <c r="KCB45" s="188"/>
      <c r="KCC45" s="188"/>
      <c r="KCD45" s="188"/>
      <c r="KCE45" s="188"/>
      <c r="KCF45" s="188"/>
      <c r="KCG45" s="188"/>
      <c r="KCH45" s="188"/>
      <c r="KCI45" s="188"/>
      <c r="KCJ45" s="188"/>
      <c r="KCK45" s="188"/>
      <c r="KCL45" s="188"/>
      <c r="KCM45" s="188"/>
      <c r="KCN45" s="188"/>
      <c r="KCO45" s="188"/>
      <c r="KCP45" s="188"/>
      <c r="KCQ45" s="188"/>
      <c r="KCR45" s="188"/>
      <c r="KCS45" s="188"/>
      <c r="KCT45" s="188"/>
      <c r="KCU45" s="188"/>
      <c r="KCV45" s="188"/>
      <c r="KCW45" s="188"/>
      <c r="KCX45" s="188"/>
      <c r="KCY45" s="188"/>
      <c r="KCZ45" s="188"/>
      <c r="KDA45" s="188"/>
      <c r="KDB45" s="188"/>
      <c r="KDC45" s="188"/>
      <c r="KDD45" s="188"/>
      <c r="KDE45" s="188"/>
      <c r="KDF45" s="188"/>
      <c r="KDG45" s="188"/>
      <c r="KDH45" s="188"/>
      <c r="KDI45" s="188"/>
      <c r="KDJ45" s="188"/>
      <c r="KDK45" s="188"/>
      <c r="KDL45" s="188"/>
      <c r="KDM45" s="188"/>
      <c r="KDN45" s="188"/>
      <c r="KDO45" s="188"/>
      <c r="KDP45" s="188"/>
      <c r="KDQ45" s="188"/>
      <c r="KDR45" s="188"/>
      <c r="KDS45" s="188"/>
      <c r="KDT45" s="188"/>
      <c r="KDU45" s="188"/>
      <c r="KDV45" s="188"/>
      <c r="KDW45" s="188"/>
      <c r="KDX45" s="188"/>
      <c r="KDY45" s="188"/>
      <c r="KDZ45" s="188"/>
      <c r="KEA45" s="188"/>
      <c r="KEB45" s="188"/>
      <c r="KEC45" s="188"/>
      <c r="KED45" s="188"/>
      <c r="KEE45" s="188"/>
      <c r="KEF45" s="188"/>
      <c r="KEG45" s="188"/>
      <c r="KEH45" s="188"/>
      <c r="KEI45" s="188"/>
      <c r="KEJ45" s="188"/>
      <c r="KEK45" s="188"/>
      <c r="KEL45" s="188"/>
      <c r="KEM45" s="188"/>
      <c r="KEN45" s="188"/>
      <c r="KEO45" s="188"/>
      <c r="KEP45" s="188"/>
      <c r="KEQ45" s="188"/>
      <c r="KER45" s="188"/>
      <c r="KES45" s="188"/>
      <c r="KET45" s="188"/>
      <c r="KEU45" s="188"/>
      <c r="KEV45" s="188"/>
      <c r="KEW45" s="188"/>
      <c r="KEX45" s="188"/>
      <c r="KEY45" s="188"/>
      <c r="KEZ45" s="188"/>
      <c r="KFA45" s="188"/>
      <c r="KFB45" s="188"/>
      <c r="KFC45" s="188"/>
      <c r="KFD45" s="188"/>
      <c r="KFE45" s="188"/>
      <c r="KFF45" s="188"/>
      <c r="KFG45" s="188"/>
      <c r="KFH45" s="188"/>
      <c r="KFI45" s="188"/>
      <c r="KFJ45" s="188"/>
      <c r="KFK45" s="188"/>
      <c r="KFL45" s="188"/>
      <c r="KFM45" s="188"/>
      <c r="KFN45" s="188"/>
      <c r="KFO45" s="188"/>
      <c r="KFP45" s="188"/>
      <c r="KFQ45" s="188"/>
      <c r="KFR45" s="188"/>
      <c r="KFS45" s="188"/>
      <c r="KFT45" s="188"/>
      <c r="KFU45" s="188"/>
      <c r="KFV45" s="188"/>
      <c r="KFW45" s="188"/>
      <c r="KFX45" s="188"/>
      <c r="KFY45" s="188"/>
      <c r="KFZ45" s="188"/>
      <c r="KGA45" s="188"/>
      <c r="KGB45" s="188"/>
      <c r="KGC45" s="188"/>
      <c r="KGD45" s="188"/>
      <c r="KGE45" s="188"/>
      <c r="KGF45" s="188"/>
      <c r="KGG45" s="188"/>
      <c r="KGH45" s="188"/>
      <c r="KGI45" s="188"/>
      <c r="KGJ45" s="188"/>
      <c r="KGK45" s="188"/>
      <c r="KGL45" s="188"/>
      <c r="KGM45" s="188"/>
      <c r="KGN45" s="188"/>
      <c r="KGO45" s="188"/>
      <c r="KGP45" s="188"/>
      <c r="KGQ45" s="188"/>
      <c r="KGR45" s="188"/>
      <c r="KGS45" s="188"/>
      <c r="KGT45" s="188"/>
      <c r="KGU45" s="188"/>
      <c r="KGV45" s="188"/>
      <c r="KGW45" s="188"/>
      <c r="KGX45" s="188"/>
      <c r="KGY45" s="188"/>
      <c r="KGZ45" s="188"/>
      <c r="KHA45" s="188"/>
      <c r="KHB45" s="188"/>
      <c r="KHC45" s="188"/>
      <c r="KHD45" s="188"/>
      <c r="KHE45" s="188"/>
      <c r="KHF45" s="188"/>
      <c r="KHG45" s="188"/>
      <c r="KHH45" s="188"/>
      <c r="KHI45" s="188"/>
      <c r="KHJ45" s="188"/>
      <c r="KHK45" s="188"/>
      <c r="KHL45" s="188"/>
      <c r="KHM45" s="188"/>
      <c r="KHN45" s="188"/>
      <c r="KHO45" s="188"/>
      <c r="KHP45" s="188"/>
      <c r="KHQ45" s="188"/>
      <c r="KHR45" s="188"/>
      <c r="KHS45" s="188"/>
      <c r="KHT45" s="188"/>
      <c r="KHU45" s="188"/>
      <c r="KHV45" s="188"/>
      <c r="KHW45" s="188"/>
      <c r="KHX45" s="188"/>
      <c r="KHY45" s="188"/>
      <c r="KHZ45" s="188"/>
      <c r="KIA45" s="188"/>
      <c r="KIB45" s="188"/>
      <c r="KIC45" s="188"/>
      <c r="KID45" s="188"/>
      <c r="KIE45" s="188"/>
      <c r="KIF45" s="188"/>
      <c r="KIG45" s="188"/>
      <c r="KIH45" s="188"/>
      <c r="KII45" s="188"/>
      <c r="KIJ45" s="188"/>
      <c r="KIK45" s="188"/>
      <c r="KIL45" s="188"/>
      <c r="KIM45" s="188"/>
      <c r="KIN45" s="188"/>
      <c r="KIO45" s="188"/>
      <c r="KIP45" s="188"/>
      <c r="KIQ45" s="188"/>
      <c r="KIR45" s="188"/>
      <c r="KIS45" s="188"/>
      <c r="KIT45" s="188"/>
      <c r="KIU45" s="188"/>
      <c r="KIV45" s="188"/>
      <c r="KIW45" s="188"/>
      <c r="KIX45" s="188"/>
      <c r="KIY45" s="188"/>
      <c r="KIZ45" s="188"/>
      <c r="KJA45" s="188"/>
      <c r="KJB45" s="188"/>
      <c r="KJC45" s="188"/>
      <c r="KJD45" s="188"/>
      <c r="KJE45" s="188"/>
      <c r="KJF45" s="188"/>
      <c r="KJG45" s="188"/>
      <c r="KJH45" s="188"/>
      <c r="KJI45" s="188"/>
      <c r="KJJ45" s="188"/>
      <c r="KJK45" s="188"/>
      <c r="KJL45" s="188"/>
      <c r="KJM45" s="188"/>
      <c r="KJN45" s="188"/>
      <c r="KJO45" s="188"/>
      <c r="KJP45" s="188"/>
      <c r="KJQ45" s="188"/>
      <c r="KJR45" s="188"/>
      <c r="KJS45" s="188"/>
      <c r="KJT45" s="188"/>
      <c r="KJU45" s="188"/>
      <c r="KJV45" s="188"/>
      <c r="KJW45" s="188"/>
      <c r="KJX45" s="188"/>
      <c r="KJY45" s="188"/>
      <c r="KJZ45" s="188"/>
      <c r="KKA45" s="188"/>
      <c r="KKB45" s="188"/>
      <c r="KKC45" s="188"/>
      <c r="KKD45" s="188"/>
      <c r="KKE45" s="188"/>
      <c r="KKF45" s="188"/>
      <c r="KKG45" s="188"/>
      <c r="KKH45" s="188"/>
      <c r="KKI45" s="188"/>
      <c r="KKJ45" s="188"/>
      <c r="KKK45" s="188"/>
      <c r="KKL45" s="188"/>
      <c r="KKM45" s="188"/>
      <c r="KKN45" s="188"/>
      <c r="KKO45" s="188"/>
      <c r="KKP45" s="188"/>
      <c r="KKQ45" s="188"/>
      <c r="KKR45" s="188"/>
      <c r="KKS45" s="188"/>
      <c r="KKT45" s="188"/>
      <c r="KKU45" s="188"/>
      <c r="KKV45" s="188"/>
      <c r="KKW45" s="188"/>
      <c r="KKX45" s="188"/>
      <c r="KKY45" s="188"/>
      <c r="KKZ45" s="188"/>
      <c r="KLA45" s="188"/>
      <c r="KLB45" s="188"/>
      <c r="KLC45" s="188"/>
      <c r="KLD45" s="188"/>
      <c r="KLE45" s="188"/>
      <c r="KLF45" s="188"/>
      <c r="KLG45" s="188"/>
      <c r="KLH45" s="188"/>
      <c r="KLI45" s="188"/>
      <c r="KLJ45" s="188"/>
      <c r="KLK45" s="188"/>
      <c r="KLL45" s="188"/>
      <c r="KLM45" s="188"/>
      <c r="KLN45" s="188"/>
      <c r="KLO45" s="188"/>
      <c r="KLP45" s="188"/>
      <c r="KLQ45" s="188"/>
      <c r="KLR45" s="188"/>
      <c r="KLS45" s="188"/>
      <c r="KLT45" s="188"/>
      <c r="KLU45" s="188"/>
      <c r="KLV45" s="188"/>
      <c r="KLW45" s="188"/>
      <c r="KLX45" s="188"/>
      <c r="KLY45" s="188"/>
      <c r="KLZ45" s="188"/>
      <c r="KMA45" s="188"/>
      <c r="KMB45" s="188"/>
      <c r="KMC45" s="188"/>
      <c r="KMD45" s="188"/>
      <c r="KME45" s="188"/>
      <c r="KMF45" s="188"/>
      <c r="KMG45" s="188"/>
      <c r="KMH45" s="188"/>
      <c r="KMI45" s="188"/>
      <c r="KMJ45" s="188"/>
      <c r="KMK45" s="188"/>
      <c r="KML45" s="188"/>
      <c r="KMM45" s="188"/>
      <c r="KMN45" s="188"/>
      <c r="KMO45" s="188"/>
      <c r="KMP45" s="188"/>
      <c r="KMQ45" s="188"/>
      <c r="KMR45" s="188"/>
      <c r="KMS45" s="188"/>
      <c r="KMT45" s="188"/>
      <c r="KMU45" s="188"/>
      <c r="KMV45" s="188"/>
      <c r="KMW45" s="188"/>
      <c r="KMX45" s="188"/>
      <c r="KMY45" s="188"/>
      <c r="KMZ45" s="188"/>
      <c r="KNA45" s="188"/>
      <c r="KNB45" s="188"/>
      <c r="KNC45" s="188"/>
      <c r="KND45" s="188"/>
      <c r="KNE45" s="188"/>
      <c r="KNF45" s="188"/>
      <c r="KNG45" s="188"/>
      <c r="KNH45" s="188"/>
      <c r="KNI45" s="188"/>
      <c r="KNJ45" s="188"/>
      <c r="KNK45" s="188"/>
      <c r="KNL45" s="188"/>
      <c r="KNM45" s="188"/>
      <c r="KNN45" s="188"/>
      <c r="KNO45" s="188"/>
      <c r="KNP45" s="188"/>
      <c r="KNQ45" s="188"/>
      <c r="KNR45" s="188"/>
      <c r="KNS45" s="188"/>
      <c r="KNT45" s="188"/>
      <c r="KNU45" s="188"/>
      <c r="KNV45" s="188"/>
      <c r="KNW45" s="188"/>
      <c r="KNX45" s="188"/>
      <c r="KNY45" s="188"/>
      <c r="KNZ45" s="188"/>
      <c r="KOA45" s="188"/>
      <c r="KOB45" s="188"/>
      <c r="KOC45" s="188"/>
      <c r="KOD45" s="188"/>
      <c r="KOE45" s="188"/>
      <c r="KOF45" s="188"/>
      <c r="KOG45" s="188"/>
      <c r="KOH45" s="188"/>
      <c r="KOI45" s="188"/>
      <c r="KOJ45" s="188"/>
      <c r="KOK45" s="188"/>
      <c r="KOL45" s="188"/>
      <c r="KOM45" s="188"/>
      <c r="KON45" s="188"/>
      <c r="KOO45" s="188"/>
      <c r="KOP45" s="188"/>
      <c r="KOQ45" s="188"/>
      <c r="KOR45" s="188"/>
      <c r="KOS45" s="188"/>
      <c r="KOT45" s="188"/>
      <c r="KOU45" s="188"/>
      <c r="KOV45" s="188"/>
      <c r="KOW45" s="188"/>
      <c r="KOX45" s="188"/>
      <c r="KOY45" s="188"/>
      <c r="KOZ45" s="188"/>
      <c r="KPA45" s="188"/>
      <c r="KPB45" s="188"/>
      <c r="KPC45" s="188"/>
      <c r="KPD45" s="188"/>
      <c r="KPE45" s="188"/>
      <c r="KPF45" s="188"/>
      <c r="KPG45" s="188"/>
      <c r="KPH45" s="188"/>
      <c r="KPI45" s="188"/>
      <c r="KPJ45" s="188"/>
      <c r="KPK45" s="188"/>
      <c r="KPL45" s="188"/>
      <c r="KPM45" s="188"/>
      <c r="KPN45" s="188"/>
      <c r="KPO45" s="188"/>
      <c r="KPP45" s="188"/>
      <c r="KPQ45" s="188"/>
      <c r="KPR45" s="188"/>
      <c r="KPS45" s="188"/>
      <c r="KPT45" s="188"/>
      <c r="KPU45" s="188"/>
      <c r="KPV45" s="188"/>
      <c r="KPW45" s="188"/>
      <c r="KPX45" s="188"/>
      <c r="KPY45" s="188"/>
      <c r="KPZ45" s="188"/>
      <c r="KQA45" s="188"/>
      <c r="KQB45" s="188"/>
      <c r="KQC45" s="188"/>
      <c r="KQD45" s="188"/>
      <c r="KQE45" s="188"/>
      <c r="KQF45" s="188"/>
      <c r="KQG45" s="188"/>
      <c r="KQH45" s="188"/>
      <c r="KQI45" s="188"/>
      <c r="KQJ45" s="188"/>
      <c r="KQK45" s="188"/>
      <c r="KQL45" s="188"/>
      <c r="KQM45" s="188"/>
      <c r="KQN45" s="188"/>
      <c r="KQO45" s="188"/>
      <c r="KQP45" s="188"/>
      <c r="KQQ45" s="188"/>
      <c r="KQR45" s="188"/>
      <c r="KQS45" s="188"/>
      <c r="KQT45" s="188"/>
      <c r="KQU45" s="188"/>
      <c r="KQV45" s="188"/>
      <c r="KQW45" s="188"/>
      <c r="KQX45" s="188"/>
      <c r="KQY45" s="188"/>
      <c r="KQZ45" s="188"/>
      <c r="KRA45" s="188"/>
      <c r="KRB45" s="188"/>
      <c r="KRC45" s="188"/>
      <c r="KRD45" s="188"/>
      <c r="KRE45" s="188"/>
      <c r="KRF45" s="188"/>
      <c r="KRG45" s="188"/>
      <c r="KRH45" s="188"/>
      <c r="KRI45" s="188"/>
      <c r="KRJ45" s="188"/>
      <c r="KRK45" s="188"/>
      <c r="KRL45" s="188"/>
      <c r="KRM45" s="188"/>
      <c r="KRN45" s="188"/>
      <c r="KRO45" s="188"/>
      <c r="KRP45" s="188"/>
      <c r="KRQ45" s="188"/>
      <c r="KRR45" s="188"/>
      <c r="KRS45" s="188"/>
      <c r="KRT45" s="188"/>
      <c r="KRU45" s="188"/>
      <c r="KRV45" s="188"/>
      <c r="KRW45" s="188"/>
      <c r="KRX45" s="188"/>
      <c r="KRY45" s="188"/>
      <c r="KRZ45" s="188"/>
      <c r="KSA45" s="188"/>
      <c r="KSB45" s="188"/>
      <c r="KSC45" s="188"/>
      <c r="KSD45" s="188"/>
      <c r="KSE45" s="188"/>
      <c r="KSF45" s="188"/>
      <c r="KSG45" s="188"/>
      <c r="KSH45" s="188"/>
      <c r="KSI45" s="188"/>
      <c r="KSJ45" s="188"/>
      <c r="KSK45" s="188"/>
      <c r="KSL45" s="188"/>
      <c r="KSM45" s="188"/>
      <c r="KSN45" s="188"/>
      <c r="KSO45" s="188"/>
      <c r="KSP45" s="188"/>
      <c r="KSQ45" s="188"/>
      <c r="KSR45" s="188"/>
      <c r="KSS45" s="188"/>
      <c r="KST45" s="188"/>
      <c r="KSU45" s="188"/>
      <c r="KSV45" s="188"/>
      <c r="KSW45" s="188"/>
      <c r="KSX45" s="188"/>
      <c r="KSY45" s="188"/>
      <c r="KSZ45" s="188"/>
      <c r="KTA45" s="188"/>
      <c r="KTB45" s="188"/>
      <c r="KTC45" s="188"/>
      <c r="KTD45" s="188"/>
      <c r="KTE45" s="188"/>
      <c r="KTF45" s="188"/>
      <c r="KTG45" s="188"/>
      <c r="KTH45" s="188"/>
      <c r="KTI45" s="188"/>
      <c r="KTJ45" s="188"/>
      <c r="KTK45" s="188"/>
      <c r="KTL45" s="188"/>
      <c r="KTM45" s="188"/>
      <c r="KTN45" s="188"/>
      <c r="KTO45" s="188"/>
      <c r="KTP45" s="188"/>
      <c r="KTQ45" s="188"/>
      <c r="KTR45" s="188"/>
      <c r="KTS45" s="188"/>
      <c r="KTT45" s="188"/>
      <c r="KTU45" s="188"/>
      <c r="KTV45" s="188"/>
      <c r="KTW45" s="188"/>
      <c r="KTX45" s="188"/>
      <c r="KTY45" s="188"/>
      <c r="KTZ45" s="188"/>
      <c r="KUA45" s="188"/>
      <c r="KUB45" s="188"/>
      <c r="KUC45" s="188"/>
      <c r="KUD45" s="188"/>
      <c r="KUE45" s="188"/>
      <c r="KUF45" s="188"/>
      <c r="KUG45" s="188"/>
      <c r="KUH45" s="188"/>
      <c r="KUI45" s="188"/>
      <c r="KUJ45" s="188"/>
      <c r="KUK45" s="188"/>
      <c r="KUL45" s="188"/>
      <c r="KUM45" s="188"/>
      <c r="KUN45" s="188"/>
      <c r="KUO45" s="188"/>
      <c r="KUP45" s="188"/>
      <c r="KUQ45" s="188"/>
      <c r="KUR45" s="188"/>
      <c r="KUS45" s="188"/>
      <c r="KUT45" s="188"/>
      <c r="KUU45" s="188"/>
      <c r="KUV45" s="188"/>
      <c r="KUW45" s="188"/>
      <c r="KUX45" s="188"/>
      <c r="KUY45" s="188"/>
      <c r="KUZ45" s="188"/>
      <c r="KVA45" s="188"/>
      <c r="KVB45" s="188"/>
      <c r="KVC45" s="188"/>
      <c r="KVD45" s="188"/>
      <c r="KVE45" s="188"/>
      <c r="KVF45" s="188"/>
      <c r="KVG45" s="188"/>
      <c r="KVH45" s="188"/>
      <c r="KVI45" s="188"/>
      <c r="KVJ45" s="188"/>
      <c r="KVK45" s="188"/>
      <c r="KVL45" s="188"/>
      <c r="KVM45" s="188"/>
      <c r="KVN45" s="188"/>
      <c r="KVO45" s="188"/>
      <c r="KVP45" s="188"/>
      <c r="KVQ45" s="188"/>
      <c r="KVR45" s="188"/>
      <c r="KVS45" s="188"/>
      <c r="KVT45" s="188"/>
      <c r="KVU45" s="188"/>
      <c r="KVV45" s="188"/>
      <c r="KVW45" s="188"/>
      <c r="KVX45" s="188"/>
      <c r="KVY45" s="188"/>
      <c r="KVZ45" s="188"/>
      <c r="KWA45" s="188"/>
      <c r="KWB45" s="188"/>
      <c r="KWC45" s="188"/>
      <c r="KWD45" s="188"/>
      <c r="KWE45" s="188"/>
      <c r="KWF45" s="188"/>
      <c r="KWG45" s="188"/>
      <c r="KWH45" s="188"/>
      <c r="KWI45" s="188"/>
      <c r="KWJ45" s="188"/>
      <c r="KWK45" s="188"/>
      <c r="KWL45" s="188"/>
      <c r="KWM45" s="188"/>
      <c r="KWN45" s="188"/>
      <c r="KWO45" s="188"/>
      <c r="KWP45" s="188"/>
      <c r="KWQ45" s="188"/>
      <c r="KWR45" s="188"/>
      <c r="KWS45" s="188"/>
      <c r="KWT45" s="188"/>
      <c r="KWU45" s="188"/>
      <c r="KWV45" s="188"/>
      <c r="KWW45" s="188"/>
      <c r="KWX45" s="188"/>
      <c r="KWY45" s="188"/>
      <c r="KWZ45" s="188"/>
      <c r="KXA45" s="188"/>
      <c r="KXB45" s="188"/>
      <c r="KXC45" s="188"/>
      <c r="KXD45" s="188"/>
      <c r="KXE45" s="188"/>
      <c r="KXF45" s="188"/>
      <c r="KXG45" s="188"/>
      <c r="KXH45" s="188"/>
      <c r="KXI45" s="188"/>
      <c r="KXJ45" s="188"/>
      <c r="KXK45" s="188"/>
      <c r="KXL45" s="188"/>
      <c r="KXM45" s="188"/>
      <c r="KXN45" s="188"/>
      <c r="KXO45" s="188"/>
      <c r="KXP45" s="188"/>
      <c r="KXQ45" s="188"/>
      <c r="KXR45" s="188"/>
      <c r="KXS45" s="188"/>
      <c r="KXT45" s="188"/>
      <c r="KXU45" s="188"/>
      <c r="KXV45" s="188"/>
      <c r="KXW45" s="188"/>
      <c r="KXX45" s="188"/>
      <c r="KXY45" s="188"/>
      <c r="KXZ45" s="188"/>
      <c r="KYA45" s="188"/>
      <c r="KYB45" s="188"/>
      <c r="KYC45" s="188"/>
      <c r="KYD45" s="188"/>
      <c r="KYE45" s="188"/>
      <c r="KYF45" s="188"/>
      <c r="KYG45" s="188"/>
      <c r="KYH45" s="188"/>
      <c r="KYI45" s="188"/>
      <c r="KYJ45" s="188"/>
      <c r="KYK45" s="188"/>
      <c r="KYL45" s="188"/>
      <c r="KYM45" s="188"/>
      <c r="KYN45" s="188"/>
      <c r="KYO45" s="188"/>
      <c r="KYP45" s="188"/>
      <c r="KYQ45" s="188"/>
      <c r="KYR45" s="188"/>
      <c r="KYS45" s="188"/>
      <c r="KYT45" s="188"/>
      <c r="KYU45" s="188"/>
      <c r="KYV45" s="188"/>
      <c r="KYW45" s="188"/>
      <c r="KYX45" s="188"/>
      <c r="KYY45" s="188"/>
      <c r="KYZ45" s="188"/>
      <c r="KZA45" s="188"/>
      <c r="KZB45" s="188"/>
      <c r="KZC45" s="188"/>
      <c r="KZD45" s="188"/>
      <c r="KZE45" s="188"/>
      <c r="KZF45" s="188"/>
      <c r="KZG45" s="188"/>
      <c r="KZH45" s="188"/>
      <c r="KZI45" s="188"/>
      <c r="KZJ45" s="188"/>
      <c r="KZK45" s="188"/>
      <c r="KZL45" s="188"/>
      <c r="KZM45" s="188"/>
      <c r="KZN45" s="188"/>
      <c r="KZO45" s="188"/>
      <c r="KZP45" s="188"/>
      <c r="KZQ45" s="188"/>
      <c r="KZR45" s="188"/>
      <c r="KZS45" s="188"/>
      <c r="KZT45" s="188"/>
      <c r="KZU45" s="188"/>
      <c r="KZV45" s="188"/>
      <c r="KZW45" s="188"/>
      <c r="KZX45" s="188"/>
      <c r="KZY45" s="188"/>
      <c r="KZZ45" s="188"/>
      <c r="LAA45" s="188"/>
      <c r="LAB45" s="188"/>
      <c r="LAC45" s="188"/>
      <c r="LAD45" s="188"/>
      <c r="LAE45" s="188"/>
      <c r="LAF45" s="188"/>
      <c r="LAG45" s="188"/>
      <c r="LAH45" s="188"/>
      <c r="LAI45" s="188"/>
      <c r="LAJ45" s="188"/>
      <c r="LAK45" s="188"/>
      <c r="LAL45" s="188"/>
      <c r="LAM45" s="188"/>
      <c r="LAN45" s="188"/>
      <c r="LAO45" s="188"/>
      <c r="LAP45" s="188"/>
      <c r="LAQ45" s="188"/>
      <c r="LAR45" s="188"/>
      <c r="LAS45" s="188"/>
      <c r="LAT45" s="188"/>
      <c r="LAU45" s="188"/>
      <c r="LAV45" s="188"/>
      <c r="LAW45" s="188"/>
      <c r="LAX45" s="188"/>
      <c r="LAY45" s="188"/>
      <c r="LAZ45" s="188"/>
      <c r="LBA45" s="188"/>
      <c r="LBB45" s="188"/>
      <c r="LBC45" s="188"/>
      <c r="LBD45" s="188"/>
      <c r="LBE45" s="188"/>
      <c r="LBF45" s="188"/>
      <c r="LBG45" s="188"/>
      <c r="LBH45" s="188"/>
      <c r="LBI45" s="188"/>
      <c r="LBJ45" s="188"/>
      <c r="LBK45" s="188"/>
      <c r="LBL45" s="188"/>
      <c r="LBM45" s="188"/>
      <c r="LBN45" s="188"/>
      <c r="LBO45" s="188"/>
      <c r="LBP45" s="188"/>
      <c r="LBQ45" s="188"/>
      <c r="LBR45" s="188"/>
      <c r="LBS45" s="188"/>
      <c r="LBT45" s="188"/>
      <c r="LBU45" s="188"/>
      <c r="LBV45" s="188"/>
      <c r="LBW45" s="188"/>
      <c r="LBX45" s="188"/>
      <c r="LBY45" s="188"/>
      <c r="LBZ45" s="188"/>
      <c r="LCA45" s="188"/>
      <c r="LCB45" s="188"/>
      <c r="LCC45" s="188"/>
      <c r="LCD45" s="188"/>
      <c r="LCE45" s="188"/>
      <c r="LCF45" s="188"/>
      <c r="LCG45" s="188"/>
      <c r="LCH45" s="188"/>
      <c r="LCI45" s="188"/>
      <c r="LCJ45" s="188"/>
      <c r="LCK45" s="188"/>
      <c r="LCL45" s="188"/>
      <c r="LCM45" s="188"/>
      <c r="LCN45" s="188"/>
      <c r="LCO45" s="188"/>
      <c r="LCP45" s="188"/>
      <c r="LCQ45" s="188"/>
      <c r="LCR45" s="188"/>
      <c r="LCS45" s="188"/>
      <c r="LCT45" s="188"/>
      <c r="LCU45" s="188"/>
      <c r="LCV45" s="188"/>
      <c r="LCW45" s="188"/>
      <c r="LCX45" s="188"/>
      <c r="LCY45" s="188"/>
      <c r="LCZ45" s="188"/>
      <c r="LDA45" s="188"/>
      <c r="LDB45" s="188"/>
      <c r="LDC45" s="188"/>
      <c r="LDD45" s="188"/>
      <c r="LDE45" s="188"/>
      <c r="LDF45" s="188"/>
      <c r="LDG45" s="188"/>
      <c r="LDH45" s="188"/>
      <c r="LDI45" s="188"/>
      <c r="LDJ45" s="188"/>
      <c r="LDK45" s="188"/>
      <c r="LDL45" s="188"/>
      <c r="LDM45" s="188"/>
      <c r="LDN45" s="188"/>
      <c r="LDO45" s="188"/>
      <c r="LDP45" s="188"/>
      <c r="LDQ45" s="188"/>
      <c r="LDR45" s="188"/>
      <c r="LDS45" s="188"/>
      <c r="LDT45" s="188"/>
      <c r="LDU45" s="188"/>
      <c r="LDV45" s="188"/>
      <c r="LDW45" s="188"/>
      <c r="LDX45" s="188"/>
      <c r="LDY45" s="188"/>
      <c r="LDZ45" s="188"/>
      <c r="LEA45" s="188"/>
      <c r="LEB45" s="188"/>
      <c r="LEC45" s="188"/>
      <c r="LED45" s="188"/>
      <c r="LEE45" s="188"/>
      <c r="LEF45" s="188"/>
      <c r="LEG45" s="188"/>
      <c r="LEH45" s="188"/>
      <c r="LEI45" s="188"/>
      <c r="LEJ45" s="188"/>
      <c r="LEK45" s="188"/>
      <c r="LEL45" s="188"/>
      <c r="LEM45" s="188"/>
      <c r="LEN45" s="188"/>
      <c r="LEO45" s="188"/>
      <c r="LEP45" s="188"/>
      <c r="LEQ45" s="188"/>
      <c r="LER45" s="188"/>
      <c r="LES45" s="188"/>
      <c r="LET45" s="188"/>
      <c r="LEU45" s="188"/>
      <c r="LEV45" s="188"/>
      <c r="LEW45" s="188"/>
      <c r="LEX45" s="188"/>
      <c r="LEY45" s="188"/>
      <c r="LEZ45" s="188"/>
      <c r="LFA45" s="188"/>
      <c r="LFB45" s="188"/>
      <c r="LFC45" s="188"/>
      <c r="LFD45" s="188"/>
      <c r="LFE45" s="188"/>
      <c r="LFF45" s="188"/>
      <c r="LFG45" s="188"/>
      <c r="LFH45" s="188"/>
      <c r="LFI45" s="188"/>
      <c r="LFJ45" s="188"/>
      <c r="LFK45" s="188"/>
      <c r="LFL45" s="188"/>
      <c r="LFM45" s="188"/>
      <c r="LFN45" s="188"/>
      <c r="LFO45" s="188"/>
      <c r="LFP45" s="188"/>
      <c r="LFQ45" s="188"/>
      <c r="LFR45" s="188"/>
      <c r="LFS45" s="188"/>
      <c r="LFT45" s="188"/>
      <c r="LFU45" s="188"/>
      <c r="LFV45" s="188"/>
      <c r="LFW45" s="188"/>
      <c r="LFX45" s="188"/>
      <c r="LFY45" s="188"/>
      <c r="LFZ45" s="188"/>
      <c r="LGA45" s="188"/>
      <c r="LGB45" s="188"/>
      <c r="LGC45" s="188"/>
      <c r="LGD45" s="188"/>
      <c r="LGE45" s="188"/>
      <c r="LGF45" s="188"/>
      <c r="LGG45" s="188"/>
      <c r="LGH45" s="188"/>
      <c r="LGI45" s="188"/>
      <c r="LGJ45" s="188"/>
      <c r="LGK45" s="188"/>
      <c r="LGL45" s="188"/>
      <c r="LGM45" s="188"/>
      <c r="LGN45" s="188"/>
      <c r="LGO45" s="188"/>
      <c r="LGP45" s="188"/>
      <c r="LGQ45" s="188"/>
      <c r="LGR45" s="188"/>
      <c r="LGS45" s="188"/>
      <c r="LGT45" s="188"/>
      <c r="LGU45" s="188"/>
      <c r="LGV45" s="188"/>
      <c r="LGW45" s="188"/>
      <c r="LGX45" s="188"/>
      <c r="LGY45" s="188"/>
      <c r="LGZ45" s="188"/>
      <c r="LHA45" s="188"/>
      <c r="LHB45" s="188"/>
      <c r="LHC45" s="188"/>
      <c r="LHD45" s="188"/>
      <c r="LHE45" s="188"/>
      <c r="LHF45" s="188"/>
      <c r="LHG45" s="188"/>
      <c r="LHH45" s="188"/>
      <c r="LHI45" s="188"/>
      <c r="LHJ45" s="188"/>
      <c r="LHK45" s="188"/>
      <c r="LHL45" s="188"/>
      <c r="LHM45" s="188"/>
      <c r="LHN45" s="188"/>
      <c r="LHO45" s="188"/>
      <c r="LHP45" s="188"/>
      <c r="LHQ45" s="188"/>
      <c r="LHR45" s="188"/>
      <c r="LHS45" s="188"/>
      <c r="LHT45" s="188"/>
      <c r="LHU45" s="188"/>
      <c r="LHV45" s="188"/>
      <c r="LHW45" s="188"/>
      <c r="LHX45" s="188"/>
      <c r="LHY45" s="188"/>
      <c r="LHZ45" s="188"/>
      <c r="LIA45" s="188"/>
      <c r="LIB45" s="188"/>
      <c r="LIC45" s="188"/>
      <c r="LID45" s="188"/>
      <c r="LIE45" s="188"/>
      <c r="LIF45" s="188"/>
      <c r="LIG45" s="188"/>
      <c r="LIH45" s="188"/>
      <c r="LII45" s="188"/>
      <c r="LIJ45" s="188"/>
      <c r="LIK45" s="188"/>
      <c r="LIL45" s="188"/>
      <c r="LIM45" s="188"/>
      <c r="LIN45" s="188"/>
      <c r="LIO45" s="188"/>
      <c r="LIP45" s="188"/>
      <c r="LIQ45" s="188"/>
      <c r="LIR45" s="188"/>
      <c r="LIS45" s="188"/>
      <c r="LIT45" s="188"/>
      <c r="LIU45" s="188"/>
      <c r="LIV45" s="188"/>
      <c r="LIW45" s="188"/>
      <c r="LIX45" s="188"/>
      <c r="LIY45" s="188"/>
      <c r="LIZ45" s="188"/>
      <c r="LJA45" s="188"/>
      <c r="LJB45" s="188"/>
      <c r="LJC45" s="188"/>
      <c r="LJD45" s="188"/>
      <c r="LJE45" s="188"/>
      <c r="LJF45" s="188"/>
      <c r="LJG45" s="188"/>
      <c r="LJH45" s="188"/>
      <c r="LJI45" s="188"/>
      <c r="LJJ45" s="188"/>
      <c r="LJK45" s="188"/>
      <c r="LJL45" s="188"/>
      <c r="LJM45" s="188"/>
      <c r="LJN45" s="188"/>
      <c r="LJO45" s="188"/>
      <c r="LJP45" s="188"/>
      <c r="LJQ45" s="188"/>
      <c r="LJR45" s="188"/>
      <c r="LJS45" s="188"/>
      <c r="LJT45" s="188"/>
      <c r="LJU45" s="188"/>
      <c r="LJV45" s="188"/>
      <c r="LJW45" s="188"/>
      <c r="LJX45" s="188"/>
      <c r="LJY45" s="188"/>
      <c r="LJZ45" s="188"/>
      <c r="LKA45" s="188"/>
      <c r="LKB45" s="188"/>
      <c r="LKC45" s="188"/>
      <c r="LKD45" s="188"/>
      <c r="LKE45" s="188"/>
      <c r="LKF45" s="188"/>
      <c r="LKG45" s="188"/>
      <c r="LKH45" s="188"/>
      <c r="LKI45" s="188"/>
      <c r="LKJ45" s="188"/>
      <c r="LKK45" s="188"/>
      <c r="LKL45" s="188"/>
      <c r="LKM45" s="188"/>
      <c r="LKN45" s="188"/>
      <c r="LKO45" s="188"/>
      <c r="LKP45" s="188"/>
      <c r="LKQ45" s="188"/>
      <c r="LKR45" s="188"/>
      <c r="LKS45" s="188"/>
      <c r="LKT45" s="188"/>
      <c r="LKU45" s="188"/>
      <c r="LKV45" s="188"/>
      <c r="LKW45" s="188"/>
      <c r="LKX45" s="188"/>
      <c r="LKY45" s="188"/>
      <c r="LKZ45" s="188"/>
      <c r="LLA45" s="188"/>
      <c r="LLB45" s="188"/>
      <c r="LLC45" s="188"/>
      <c r="LLD45" s="188"/>
      <c r="LLE45" s="188"/>
      <c r="LLF45" s="188"/>
      <c r="LLG45" s="188"/>
      <c r="LLH45" s="188"/>
      <c r="LLI45" s="188"/>
      <c r="LLJ45" s="188"/>
      <c r="LLK45" s="188"/>
      <c r="LLL45" s="188"/>
      <c r="LLM45" s="188"/>
      <c r="LLN45" s="188"/>
      <c r="LLO45" s="188"/>
      <c r="LLP45" s="188"/>
      <c r="LLQ45" s="188"/>
      <c r="LLR45" s="188"/>
      <c r="LLS45" s="188"/>
      <c r="LLT45" s="188"/>
      <c r="LLU45" s="188"/>
      <c r="LLV45" s="188"/>
      <c r="LLW45" s="188"/>
      <c r="LLX45" s="188"/>
      <c r="LLY45" s="188"/>
      <c r="LLZ45" s="188"/>
      <c r="LMA45" s="188"/>
      <c r="LMB45" s="188"/>
      <c r="LMC45" s="188"/>
      <c r="LMD45" s="188"/>
      <c r="LME45" s="188"/>
      <c r="LMF45" s="188"/>
      <c r="LMG45" s="188"/>
      <c r="LMH45" s="188"/>
      <c r="LMI45" s="188"/>
      <c r="LMJ45" s="188"/>
      <c r="LMK45" s="188"/>
      <c r="LML45" s="188"/>
      <c r="LMM45" s="188"/>
      <c r="LMN45" s="188"/>
      <c r="LMO45" s="188"/>
      <c r="LMP45" s="188"/>
      <c r="LMQ45" s="188"/>
      <c r="LMR45" s="188"/>
      <c r="LMS45" s="188"/>
      <c r="LMT45" s="188"/>
      <c r="LMU45" s="188"/>
      <c r="LMV45" s="188"/>
      <c r="LMW45" s="188"/>
      <c r="LMX45" s="188"/>
      <c r="LMY45" s="188"/>
      <c r="LMZ45" s="188"/>
      <c r="LNA45" s="188"/>
      <c r="LNB45" s="188"/>
      <c r="LNC45" s="188"/>
      <c r="LND45" s="188"/>
      <c r="LNE45" s="188"/>
      <c r="LNF45" s="188"/>
      <c r="LNG45" s="188"/>
      <c r="LNH45" s="188"/>
      <c r="LNI45" s="188"/>
      <c r="LNJ45" s="188"/>
      <c r="LNK45" s="188"/>
      <c r="LNL45" s="188"/>
      <c r="LNM45" s="188"/>
      <c r="LNN45" s="188"/>
      <c r="LNO45" s="188"/>
      <c r="LNP45" s="188"/>
      <c r="LNQ45" s="188"/>
      <c r="LNR45" s="188"/>
      <c r="LNS45" s="188"/>
      <c r="LNT45" s="188"/>
      <c r="LNU45" s="188"/>
      <c r="LNV45" s="188"/>
      <c r="LNW45" s="188"/>
      <c r="LNX45" s="188"/>
      <c r="LNY45" s="188"/>
      <c r="LNZ45" s="188"/>
      <c r="LOA45" s="188"/>
      <c r="LOB45" s="188"/>
      <c r="LOC45" s="188"/>
      <c r="LOD45" s="188"/>
      <c r="LOE45" s="188"/>
      <c r="LOF45" s="188"/>
      <c r="LOG45" s="188"/>
      <c r="LOH45" s="188"/>
      <c r="LOI45" s="188"/>
      <c r="LOJ45" s="188"/>
      <c r="LOK45" s="188"/>
      <c r="LOL45" s="188"/>
      <c r="LOM45" s="188"/>
      <c r="LON45" s="188"/>
      <c r="LOO45" s="188"/>
      <c r="LOP45" s="188"/>
      <c r="LOQ45" s="188"/>
      <c r="LOR45" s="188"/>
      <c r="LOS45" s="188"/>
      <c r="LOT45" s="188"/>
      <c r="LOU45" s="188"/>
      <c r="LOV45" s="188"/>
      <c r="LOW45" s="188"/>
      <c r="LOX45" s="188"/>
      <c r="LOY45" s="188"/>
      <c r="LOZ45" s="188"/>
      <c r="LPA45" s="188"/>
      <c r="LPB45" s="188"/>
      <c r="LPC45" s="188"/>
      <c r="LPD45" s="188"/>
      <c r="LPE45" s="188"/>
      <c r="LPF45" s="188"/>
      <c r="LPG45" s="188"/>
      <c r="LPH45" s="188"/>
      <c r="LPI45" s="188"/>
      <c r="LPJ45" s="188"/>
      <c r="LPK45" s="188"/>
      <c r="LPL45" s="188"/>
      <c r="LPM45" s="188"/>
      <c r="LPN45" s="188"/>
      <c r="LPO45" s="188"/>
      <c r="LPP45" s="188"/>
      <c r="LPQ45" s="188"/>
      <c r="LPR45" s="188"/>
      <c r="LPS45" s="188"/>
      <c r="LPT45" s="188"/>
      <c r="LPU45" s="188"/>
      <c r="LPV45" s="188"/>
      <c r="LPW45" s="188"/>
      <c r="LPX45" s="188"/>
      <c r="LPY45" s="188"/>
      <c r="LPZ45" s="188"/>
      <c r="LQA45" s="188"/>
      <c r="LQB45" s="188"/>
      <c r="LQC45" s="188"/>
      <c r="LQD45" s="188"/>
      <c r="LQE45" s="188"/>
      <c r="LQF45" s="188"/>
      <c r="LQG45" s="188"/>
      <c r="LQH45" s="188"/>
      <c r="LQI45" s="188"/>
      <c r="LQJ45" s="188"/>
      <c r="LQK45" s="188"/>
      <c r="LQL45" s="188"/>
      <c r="LQM45" s="188"/>
      <c r="LQN45" s="188"/>
      <c r="LQO45" s="188"/>
      <c r="LQP45" s="188"/>
      <c r="LQQ45" s="188"/>
      <c r="LQR45" s="188"/>
      <c r="LQS45" s="188"/>
      <c r="LQT45" s="188"/>
      <c r="LQU45" s="188"/>
      <c r="LQV45" s="188"/>
      <c r="LQW45" s="188"/>
      <c r="LQX45" s="188"/>
      <c r="LQY45" s="188"/>
      <c r="LQZ45" s="188"/>
      <c r="LRA45" s="188"/>
      <c r="LRB45" s="188"/>
      <c r="LRC45" s="188"/>
      <c r="LRD45" s="188"/>
      <c r="LRE45" s="188"/>
      <c r="LRF45" s="188"/>
      <c r="LRG45" s="188"/>
      <c r="LRH45" s="188"/>
      <c r="LRI45" s="188"/>
      <c r="LRJ45" s="188"/>
      <c r="LRK45" s="188"/>
      <c r="LRL45" s="188"/>
      <c r="LRM45" s="188"/>
      <c r="LRN45" s="188"/>
      <c r="LRO45" s="188"/>
      <c r="LRP45" s="188"/>
      <c r="LRQ45" s="188"/>
      <c r="LRR45" s="188"/>
      <c r="LRS45" s="188"/>
      <c r="LRT45" s="188"/>
      <c r="LRU45" s="188"/>
      <c r="LRV45" s="188"/>
      <c r="LRW45" s="188"/>
      <c r="LRX45" s="188"/>
      <c r="LRY45" s="188"/>
      <c r="LRZ45" s="188"/>
      <c r="LSA45" s="188"/>
      <c r="LSB45" s="188"/>
      <c r="LSC45" s="188"/>
      <c r="LSD45" s="188"/>
      <c r="LSE45" s="188"/>
      <c r="LSF45" s="188"/>
      <c r="LSG45" s="188"/>
      <c r="LSH45" s="188"/>
      <c r="LSI45" s="188"/>
      <c r="LSJ45" s="188"/>
      <c r="LSK45" s="188"/>
      <c r="LSL45" s="188"/>
      <c r="LSM45" s="188"/>
      <c r="LSN45" s="188"/>
      <c r="LSO45" s="188"/>
      <c r="LSP45" s="188"/>
      <c r="LSQ45" s="188"/>
      <c r="LSR45" s="188"/>
      <c r="LSS45" s="188"/>
      <c r="LST45" s="188"/>
      <c r="LSU45" s="188"/>
      <c r="LSV45" s="188"/>
      <c r="LSW45" s="188"/>
      <c r="LSX45" s="188"/>
      <c r="LSY45" s="188"/>
      <c r="LSZ45" s="188"/>
      <c r="LTA45" s="188"/>
      <c r="LTB45" s="188"/>
      <c r="LTC45" s="188"/>
      <c r="LTD45" s="188"/>
      <c r="LTE45" s="188"/>
      <c r="LTF45" s="188"/>
      <c r="LTG45" s="188"/>
      <c r="LTH45" s="188"/>
      <c r="LTI45" s="188"/>
      <c r="LTJ45" s="188"/>
      <c r="LTK45" s="188"/>
      <c r="LTL45" s="188"/>
      <c r="LTM45" s="188"/>
      <c r="LTN45" s="188"/>
      <c r="LTO45" s="188"/>
      <c r="LTP45" s="188"/>
      <c r="LTQ45" s="188"/>
      <c r="LTR45" s="188"/>
      <c r="LTS45" s="188"/>
      <c r="LTT45" s="188"/>
      <c r="LTU45" s="188"/>
      <c r="LTV45" s="188"/>
      <c r="LTW45" s="188"/>
      <c r="LTX45" s="188"/>
      <c r="LTY45" s="188"/>
      <c r="LTZ45" s="188"/>
      <c r="LUA45" s="188"/>
      <c r="LUB45" s="188"/>
      <c r="LUC45" s="188"/>
      <c r="LUD45" s="188"/>
      <c r="LUE45" s="188"/>
      <c r="LUF45" s="188"/>
      <c r="LUG45" s="188"/>
      <c r="LUH45" s="188"/>
      <c r="LUI45" s="188"/>
      <c r="LUJ45" s="188"/>
      <c r="LUK45" s="188"/>
      <c r="LUL45" s="188"/>
      <c r="LUM45" s="188"/>
      <c r="LUN45" s="188"/>
      <c r="LUO45" s="188"/>
      <c r="LUP45" s="188"/>
      <c r="LUQ45" s="188"/>
      <c r="LUR45" s="188"/>
      <c r="LUS45" s="188"/>
      <c r="LUT45" s="188"/>
      <c r="LUU45" s="188"/>
      <c r="LUV45" s="188"/>
      <c r="LUW45" s="188"/>
      <c r="LUX45" s="188"/>
      <c r="LUY45" s="188"/>
      <c r="LUZ45" s="188"/>
      <c r="LVA45" s="188"/>
      <c r="LVB45" s="188"/>
      <c r="LVC45" s="188"/>
      <c r="LVD45" s="188"/>
      <c r="LVE45" s="188"/>
      <c r="LVF45" s="188"/>
      <c r="LVG45" s="188"/>
      <c r="LVH45" s="188"/>
      <c r="LVI45" s="188"/>
      <c r="LVJ45" s="188"/>
      <c r="LVK45" s="188"/>
      <c r="LVL45" s="188"/>
      <c r="LVM45" s="188"/>
      <c r="LVN45" s="188"/>
      <c r="LVO45" s="188"/>
      <c r="LVP45" s="188"/>
      <c r="LVQ45" s="188"/>
      <c r="LVR45" s="188"/>
      <c r="LVS45" s="188"/>
      <c r="LVT45" s="188"/>
      <c r="LVU45" s="188"/>
      <c r="LVV45" s="188"/>
      <c r="LVW45" s="188"/>
      <c r="LVX45" s="188"/>
      <c r="LVY45" s="188"/>
      <c r="LVZ45" s="188"/>
      <c r="LWA45" s="188"/>
      <c r="LWB45" s="188"/>
      <c r="LWC45" s="188"/>
      <c r="LWD45" s="188"/>
      <c r="LWE45" s="188"/>
      <c r="LWF45" s="188"/>
      <c r="LWG45" s="188"/>
      <c r="LWH45" s="188"/>
      <c r="LWI45" s="188"/>
      <c r="LWJ45" s="188"/>
      <c r="LWK45" s="188"/>
      <c r="LWL45" s="188"/>
      <c r="LWM45" s="188"/>
      <c r="LWN45" s="188"/>
      <c r="LWO45" s="188"/>
      <c r="LWP45" s="188"/>
      <c r="LWQ45" s="188"/>
      <c r="LWR45" s="188"/>
      <c r="LWS45" s="188"/>
      <c r="LWT45" s="188"/>
      <c r="LWU45" s="188"/>
      <c r="LWV45" s="188"/>
      <c r="LWW45" s="188"/>
      <c r="LWX45" s="188"/>
      <c r="LWY45" s="188"/>
      <c r="LWZ45" s="188"/>
      <c r="LXA45" s="188"/>
      <c r="LXB45" s="188"/>
      <c r="LXC45" s="188"/>
      <c r="LXD45" s="188"/>
      <c r="LXE45" s="188"/>
      <c r="LXF45" s="188"/>
      <c r="LXG45" s="188"/>
      <c r="LXH45" s="188"/>
      <c r="LXI45" s="188"/>
      <c r="LXJ45" s="188"/>
      <c r="LXK45" s="188"/>
      <c r="LXL45" s="188"/>
      <c r="LXM45" s="188"/>
      <c r="LXN45" s="188"/>
      <c r="LXO45" s="188"/>
      <c r="LXP45" s="188"/>
      <c r="LXQ45" s="188"/>
      <c r="LXR45" s="188"/>
      <c r="LXS45" s="188"/>
      <c r="LXT45" s="188"/>
      <c r="LXU45" s="188"/>
      <c r="LXV45" s="188"/>
      <c r="LXW45" s="188"/>
      <c r="LXX45" s="188"/>
      <c r="LXY45" s="188"/>
      <c r="LXZ45" s="188"/>
      <c r="LYA45" s="188"/>
      <c r="LYB45" s="188"/>
      <c r="LYC45" s="188"/>
      <c r="LYD45" s="188"/>
      <c r="LYE45" s="188"/>
      <c r="LYF45" s="188"/>
      <c r="LYG45" s="188"/>
      <c r="LYH45" s="188"/>
      <c r="LYI45" s="188"/>
      <c r="LYJ45" s="188"/>
      <c r="LYK45" s="188"/>
      <c r="LYL45" s="188"/>
      <c r="LYM45" s="188"/>
      <c r="LYN45" s="188"/>
      <c r="LYO45" s="188"/>
      <c r="LYP45" s="188"/>
      <c r="LYQ45" s="188"/>
      <c r="LYR45" s="188"/>
      <c r="LYS45" s="188"/>
      <c r="LYT45" s="188"/>
      <c r="LYU45" s="188"/>
      <c r="LYV45" s="188"/>
      <c r="LYW45" s="188"/>
      <c r="LYX45" s="188"/>
      <c r="LYY45" s="188"/>
      <c r="LYZ45" s="188"/>
      <c r="LZA45" s="188"/>
      <c r="LZB45" s="188"/>
      <c r="LZC45" s="188"/>
      <c r="LZD45" s="188"/>
      <c r="LZE45" s="188"/>
      <c r="LZF45" s="188"/>
      <c r="LZG45" s="188"/>
      <c r="LZH45" s="188"/>
      <c r="LZI45" s="188"/>
      <c r="LZJ45" s="188"/>
      <c r="LZK45" s="188"/>
      <c r="LZL45" s="188"/>
      <c r="LZM45" s="188"/>
      <c r="LZN45" s="188"/>
      <c r="LZO45" s="188"/>
      <c r="LZP45" s="188"/>
      <c r="LZQ45" s="188"/>
      <c r="LZR45" s="188"/>
      <c r="LZS45" s="188"/>
      <c r="LZT45" s="188"/>
      <c r="LZU45" s="188"/>
      <c r="LZV45" s="188"/>
      <c r="LZW45" s="188"/>
      <c r="LZX45" s="188"/>
      <c r="LZY45" s="188"/>
      <c r="LZZ45" s="188"/>
      <c r="MAA45" s="188"/>
      <c r="MAB45" s="188"/>
      <c r="MAC45" s="188"/>
      <c r="MAD45" s="188"/>
      <c r="MAE45" s="188"/>
      <c r="MAF45" s="188"/>
      <c r="MAG45" s="188"/>
      <c r="MAH45" s="188"/>
      <c r="MAI45" s="188"/>
      <c r="MAJ45" s="188"/>
      <c r="MAK45" s="188"/>
      <c r="MAL45" s="188"/>
      <c r="MAM45" s="188"/>
      <c r="MAN45" s="188"/>
      <c r="MAO45" s="188"/>
      <c r="MAP45" s="188"/>
      <c r="MAQ45" s="188"/>
      <c r="MAR45" s="188"/>
      <c r="MAS45" s="188"/>
      <c r="MAT45" s="188"/>
      <c r="MAU45" s="188"/>
      <c r="MAV45" s="188"/>
      <c r="MAW45" s="188"/>
      <c r="MAX45" s="188"/>
      <c r="MAY45" s="188"/>
      <c r="MAZ45" s="188"/>
      <c r="MBA45" s="188"/>
      <c r="MBB45" s="188"/>
      <c r="MBC45" s="188"/>
      <c r="MBD45" s="188"/>
      <c r="MBE45" s="188"/>
      <c r="MBF45" s="188"/>
      <c r="MBG45" s="188"/>
      <c r="MBH45" s="188"/>
      <c r="MBI45" s="188"/>
      <c r="MBJ45" s="188"/>
      <c r="MBK45" s="188"/>
      <c r="MBL45" s="188"/>
      <c r="MBM45" s="188"/>
      <c r="MBN45" s="188"/>
      <c r="MBO45" s="188"/>
      <c r="MBP45" s="188"/>
      <c r="MBQ45" s="188"/>
      <c r="MBR45" s="188"/>
      <c r="MBS45" s="188"/>
      <c r="MBT45" s="188"/>
      <c r="MBU45" s="188"/>
      <c r="MBV45" s="188"/>
      <c r="MBW45" s="188"/>
      <c r="MBX45" s="188"/>
      <c r="MBY45" s="188"/>
      <c r="MBZ45" s="188"/>
      <c r="MCA45" s="188"/>
      <c r="MCB45" s="188"/>
      <c r="MCC45" s="188"/>
      <c r="MCD45" s="188"/>
      <c r="MCE45" s="188"/>
      <c r="MCF45" s="188"/>
      <c r="MCG45" s="188"/>
      <c r="MCH45" s="188"/>
      <c r="MCI45" s="188"/>
      <c r="MCJ45" s="188"/>
      <c r="MCK45" s="188"/>
      <c r="MCL45" s="188"/>
      <c r="MCM45" s="188"/>
      <c r="MCN45" s="188"/>
      <c r="MCO45" s="188"/>
      <c r="MCP45" s="188"/>
      <c r="MCQ45" s="188"/>
      <c r="MCR45" s="188"/>
      <c r="MCS45" s="188"/>
      <c r="MCT45" s="188"/>
      <c r="MCU45" s="188"/>
      <c r="MCV45" s="188"/>
      <c r="MCW45" s="188"/>
      <c r="MCX45" s="188"/>
      <c r="MCY45" s="188"/>
      <c r="MCZ45" s="188"/>
      <c r="MDA45" s="188"/>
      <c r="MDB45" s="188"/>
      <c r="MDC45" s="188"/>
      <c r="MDD45" s="188"/>
      <c r="MDE45" s="188"/>
      <c r="MDF45" s="188"/>
      <c r="MDG45" s="188"/>
      <c r="MDH45" s="188"/>
      <c r="MDI45" s="188"/>
      <c r="MDJ45" s="188"/>
      <c r="MDK45" s="188"/>
      <c r="MDL45" s="188"/>
      <c r="MDM45" s="188"/>
      <c r="MDN45" s="188"/>
      <c r="MDO45" s="188"/>
      <c r="MDP45" s="188"/>
      <c r="MDQ45" s="188"/>
      <c r="MDR45" s="188"/>
      <c r="MDS45" s="188"/>
      <c r="MDT45" s="188"/>
      <c r="MDU45" s="188"/>
      <c r="MDV45" s="188"/>
      <c r="MDW45" s="188"/>
      <c r="MDX45" s="188"/>
      <c r="MDY45" s="188"/>
      <c r="MDZ45" s="188"/>
      <c r="MEA45" s="188"/>
      <c r="MEB45" s="188"/>
      <c r="MEC45" s="188"/>
      <c r="MED45" s="188"/>
      <c r="MEE45" s="188"/>
      <c r="MEF45" s="188"/>
      <c r="MEG45" s="188"/>
      <c r="MEH45" s="188"/>
      <c r="MEI45" s="188"/>
      <c r="MEJ45" s="188"/>
      <c r="MEK45" s="188"/>
      <c r="MEL45" s="188"/>
      <c r="MEM45" s="188"/>
      <c r="MEN45" s="188"/>
      <c r="MEO45" s="188"/>
      <c r="MEP45" s="188"/>
      <c r="MEQ45" s="188"/>
      <c r="MER45" s="188"/>
      <c r="MES45" s="188"/>
      <c r="MET45" s="188"/>
      <c r="MEU45" s="188"/>
      <c r="MEV45" s="188"/>
      <c r="MEW45" s="188"/>
      <c r="MEX45" s="188"/>
      <c r="MEY45" s="188"/>
      <c r="MEZ45" s="188"/>
      <c r="MFA45" s="188"/>
      <c r="MFB45" s="188"/>
      <c r="MFC45" s="188"/>
      <c r="MFD45" s="188"/>
      <c r="MFE45" s="188"/>
      <c r="MFF45" s="188"/>
      <c r="MFG45" s="188"/>
      <c r="MFH45" s="188"/>
      <c r="MFI45" s="188"/>
      <c r="MFJ45" s="188"/>
      <c r="MFK45" s="188"/>
      <c r="MFL45" s="188"/>
      <c r="MFM45" s="188"/>
      <c r="MFN45" s="188"/>
      <c r="MFO45" s="188"/>
      <c r="MFP45" s="188"/>
      <c r="MFQ45" s="188"/>
      <c r="MFR45" s="188"/>
      <c r="MFS45" s="188"/>
      <c r="MFT45" s="188"/>
      <c r="MFU45" s="188"/>
      <c r="MFV45" s="188"/>
      <c r="MFW45" s="188"/>
      <c r="MFX45" s="188"/>
      <c r="MFY45" s="188"/>
      <c r="MFZ45" s="188"/>
      <c r="MGA45" s="188"/>
      <c r="MGB45" s="188"/>
      <c r="MGC45" s="188"/>
      <c r="MGD45" s="188"/>
      <c r="MGE45" s="188"/>
      <c r="MGF45" s="188"/>
      <c r="MGG45" s="188"/>
      <c r="MGH45" s="188"/>
      <c r="MGI45" s="188"/>
      <c r="MGJ45" s="188"/>
      <c r="MGK45" s="188"/>
      <c r="MGL45" s="188"/>
      <c r="MGM45" s="188"/>
      <c r="MGN45" s="188"/>
      <c r="MGO45" s="188"/>
      <c r="MGP45" s="188"/>
      <c r="MGQ45" s="188"/>
      <c r="MGR45" s="188"/>
      <c r="MGS45" s="188"/>
      <c r="MGT45" s="188"/>
      <c r="MGU45" s="188"/>
      <c r="MGV45" s="188"/>
      <c r="MGW45" s="188"/>
      <c r="MGX45" s="188"/>
      <c r="MGY45" s="188"/>
      <c r="MGZ45" s="188"/>
      <c r="MHA45" s="188"/>
      <c r="MHB45" s="188"/>
      <c r="MHC45" s="188"/>
      <c r="MHD45" s="188"/>
      <c r="MHE45" s="188"/>
      <c r="MHF45" s="188"/>
      <c r="MHG45" s="188"/>
      <c r="MHH45" s="188"/>
      <c r="MHI45" s="188"/>
      <c r="MHJ45" s="188"/>
      <c r="MHK45" s="188"/>
      <c r="MHL45" s="188"/>
      <c r="MHM45" s="188"/>
      <c r="MHN45" s="188"/>
      <c r="MHO45" s="188"/>
      <c r="MHP45" s="188"/>
      <c r="MHQ45" s="188"/>
      <c r="MHR45" s="188"/>
      <c r="MHS45" s="188"/>
      <c r="MHT45" s="188"/>
      <c r="MHU45" s="188"/>
      <c r="MHV45" s="188"/>
      <c r="MHW45" s="188"/>
      <c r="MHX45" s="188"/>
      <c r="MHY45" s="188"/>
      <c r="MHZ45" s="188"/>
      <c r="MIA45" s="188"/>
      <c r="MIB45" s="188"/>
      <c r="MIC45" s="188"/>
      <c r="MID45" s="188"/>
      <c r="MIE45" s="188"/>
      <c r="MIF45" s="188"/>
      <c r="MIG45" s="188"/>
      <c r="MIH45" s="188"/>
      <c r="MII45" s="188"/>
      <c r="MIJ45" s="188"/>
      <c r="MIK45" s="188"/>
      <c r="MIL45" s="188"/>
      <c r="MIM45" s="188"/>
      <c r="MIN45" s="188"/>
      <c r="MIO45" s="188"/>
      <c r="MIP45" s="188"/>
      <c r="MIQ45" s="188"/>
      <c r="MIR45" s="188"/>
      <c r="MIS45" s="188"/>
      <c r="MIT45" s="188"/>
      <c r="MIU45" s="188"/>
      <c r="MIV45" s="188"/>
      <c r="MIW45" s="188"/>
      <c r="MIX45" s="188"/>
      <c r="MIY45" s="188"/>
      <c r="MIZ45" s="188"/>
      <c r="MJA45" s="188"/>
      <c r="MJB45" s="188"/>
      <c r="MJC45" s="188"/>
      <c r="MJD45" s="188"/>
      <c r="MJE45" s="188"/>
      <c r="MJF45" s="188"/>
      <c r="MJG45" s="188"/>
      <c r="MJH45" s="188"/>
      <c r="MJI45" s="188"/>
      <c r="MJJ45" s="188"/>
      <c r="MJK45" s="188"/>
      <c r="MJL45" s="188"/>
      <c r="MJM45" s="188"/>
      <c r="MJN45" s="188"/>
      <c r="MJO45" s="188"/>
      <c r="MJP45" s="188"/>
      <c r="MJQ45" s="188"/>
      <c r="MJR45" s="188"/>
      <c r="MJS45" s="188"/>
      <c r="MJT45" s="188"/>
      <c r="MJU45" s="188"/>
      <c r="MJV45" s="188"/>
      <c r="MJW45" s="188"/>
      <c r="MJX45" s="188"/>
      <c r="MJY45" s="188"/>
      <c r="MJZ45" s="188"/>
      <c r="MKA45" s="188"/>
      <c r="MKB45" s="188"/>
      <c r="MKC45" s="188"/>
      <c r="MKD45" s="188"/>
      <c r="MKE45" s="188"/>
      <c r="MKF45" s="188"/>
      <c r="MKG45" s="188"/>
      <c r="MKH45" s="188"/>
      <c r="MKI45" s="188"/>
      <c r="MKJ45" s="188"/>
      <c r="MKK45" s="188"/>
      <c r="MKL45" s="188"/>
      <c r="MKM45" s="188"/>
      <c r="MKN45" s="188"/>
      <c r="MKO45" s="188"/>
      <c r="MKP45" s="188"/>
      <c r="MKQ45" s="188"/>
      <c r="MKR45" s="188"/>
      <c r="MKS45" s="188"/>
      <c r="MKT45" s="188"/>
      <c r="MKU45" s="188"/>
      <c r="MKV45" s="188"/>
      <c r="MKW45" s="188"/>
      <c r="MKX45" s="188"/>
      <c r="MKY45" s="188"/>
      <c r="MKZ45" s="188"/>
      <c r="MLA45" s="188"/>
      <c r="MLB45" s="188"/>
      <c r="MLC45" s="188"/>
      <c r="MLD45" s="188"/>
      <c r="MLE45" s="188"/>
      <c r="MLF45" s="188"/>
      <c r="MLG45" s="188"/>
      <c r="MLH45" s="188"/>
      <c r="MLI45" s="188"/>
      <c r="MLJ45" s="188"/>
      <c r="MLK45" s="188"/>
      <c r="MLL45" s="188"/>
      <c r="MLM45" s="188"/>
      <c r="MLN45" s="188"/>
      <c r="MLO45" s="188"/>
      <c r="MLP45" s="188"/>
      <c r="MLQ45" s="188"/>
      <c r="MLR45" s="188"/>
      <c r="MLS45" s="188"/>
      <c r="MLT45" s="188"/>
      <c r="MLU45" s="188"/>
      <c r="MLV45" s="188"/>
      <c r="MLW45" s="188"/>
      <c r="MLX45" s="188"/>
      <c r="MLY45" s="188"/>
      <c r="MLZ45" s="188"/>
      <c r="MMA45" s="188"/>
      <c r="MMB45" s="188"/>
      <c r="MMC45" s="188"/>
      <c r="MMD45" s="188"/>
      <c r="MME45" s="188"/>
      <c r="MMF45" s="188"/>
      <c r="MMG45" s="188"/>
      <c r="MMH45" s="188"/>
      <c r="MMI45" s="188"/>
      <c r="MMJ45" s="188"/>
      <c r="MMK45" s="188"/>
      <c r="MML45" s="188"/>
      <c r="MMM45" s="188"/>
      <c r="MMN45" s="188"/>
      <c r="MMO45" s="188"/>
      <c r="MMP45" s="188"/>
      <c r="MMQ45" s="188"/>
      <c r="MMR45" s="188"/>
      <c r="MMS45" s="188"/>
      <c r="MMT45" s="188"/>
      <c r="MMU45" s="188"/>
      <c r="MMV45" s="188"/>
      <c r="MMW45" s="188"/>
      <c r="MMX45" s="188"/>
      <c r="MMY45" s="188"/>
      <c r="MMZ45" s="188"/>
      <c r="MNA45" s="188"/>
      <c r="MNB45" s="188"/>
      <c r="MNC45" s="188"/>
      <c r="MND45" s="188"/>
      <c r="MNE45" s="188"/>
      <c r="MNF45" s="188"/>
      <c r="MNG45" s="188"/>
      <c r="MNH45" s="188"/>
      <c r="MNI45" s="188"/>
      <c r="MNJ45" s="188"/>
      <c r="MNK45" s="188"/>
      <c r="MNL45" s="188"/>
      <c r="MNM45" s="188"/>
      <c r="MNN45" s="188"/>
      <c r="MNO45" s="188"/>
      <c r="MNP45" s="188"/>
      <c r="MNQ45" s="188"/>
      <c r="MNR45" s="188"/>
      <c r="MNS45" s="188"/>
      <c r="MNT45" s="188"/>
      <c r="MNU45" s="188"/>
      <c r="MNV45" s="188"/>
      <c r="MNW45" s="188"/>
      <c r="MNX45" s="188"/>
      <c r="MNY45" s="188"/>
      <c r="MNZ45" s="188"/>
      <c r="MOA45" s="188"/>
      <c r="MOB45" s="188"/>
      <c r="MOC45" s="188"/>
      <c r="MOD45" s="188"/>
      <c r="MOE45" s="188"/>
      <c r="MOF45" s="188"/>
      <c r="MOG45" s="188"/>
      <c r="MOH45" s="188"/>
      <c r="MOI45" s="188"/>
      <c r="MOJ45" s="188"/>
      <c r="MOK45" s="188"/>
      <c r="MOL45" s="188"/>
      <c r="MOM45" s="188"/>
      <c r="MON45" s="188"/>
      <c r="MOO45" s="188"/>
      <c r="MOP45" s="188"/>
      <c r="MOQ45" s="188"/>
      <c r="MOR45" s="188"/>
      <c r="MOS45" s="188"/>
      <c r="MOT45" s="188"/>
      <c r="MOU45" s="188"/>
      <c r="MOV45" s="188"/>
      <c r="MOW45" s="188"/>
      <c r="MOX45" s="188"/>
      <c r="MOY45" s="188"/>
      <c r="MOZ45" s="188"/>
      <c r="MPA45" s="188"/>
      <c r="MPB45" s="188"/>
      <c r="MPC45" s="188"/>
      <c r="MPD45" s="188"/>
      <c r="MPE45" s="188"/>
      <c r="MPF45" s="188"/>
      <c r="MPG45" s="188"/>
      <c r="MPH45" s="188"/>
      <c r="MPI45" s="188"/>
      <c r="MPJ45" s="188"/>
      <c r="MPK45" s="188"/>
      <c r="MPL45" s="188"/>
      <c r="MPM45" s="188"/>
      <c r="MPN45" s="188"/>
      <c r="MPO45" s="188"/>
      <c r="MPP45" s="188"/>
      <c r="MPQ45" s="188"/>
      <c r="MPR45" s="188"/>
      <c r="MPS45" s="188"/>
      <c r="MPT45" s="188"/>
      <c r="MPU45" s="188"/>
      <c r="MPV45" s="188"/>
      <c r="MPW45" s="188"/>
      <c r="MPX45" s="188"/>
      <c r="MPY45" s="188"/>
      <c r="MPZ45" s="188"/>
      <c r="MQA45" s="188"/>
      <c r="MQB45" s="188"/>
      <c r="MQC45" s="188"/>
      <c r="MQD45" s="188"/>
      <c r="MQE45" s="188"/>
      <c r="MQF45" s="188"/>
      <c r="MQG45" s="188"/>
      <c r="MQH45" s="188"/>
      <c r="MQI45" s="188"/>
      <c r="MQJ45" s="188"/>
      <c r="MQK45" s="188"/>
      <c r="MQL45" s="188"/>
      <c r="MQM45" s="188"/>
      <c r="MQN45" s="188"/>
      <c r="MQO45" s="188"/>
      <c r="MQP45" s="188"/>
      <c r="MQQ45" s="188"/>
      <c r="MQR45" s="188"/>
      <c r="MQS45" s="188"/>
      <c r="MQT45" s="188"/>
      <c r="MQU45" s="188"/>
      <c r="MQV45" s="188"/>
      <c r="MQW45" s="188"/>
      <c r="MQX45" s="188"/>
      <c r="MQY45" s="188"/>
      <c r="MQZ45" s="188"/>
      <c r="MRA45" s="188"/>
      <c r="MRB45" s="188"/>
      <c r="MRC45" s="188"/>
      <c r="MRD45" s="188"/>
      <c r="MRE45" s="188"/>
      <c r="MRF45" s="188"/>
      <c r="MRG45" s="188"/>
      <c r="MRH45" s="188"/>
      <c r="MRI45" s="188"/>
      <c r="MRJ45" s="188"/>
      <c r="MRK45" s="188"/>
      <c r="MRL45" s="188"/>
      <c r="MRM45" s="188"/>
      <c r="MRN45" s="188"/>
      <c r="MRO45" s="188"/>
      <c r="MRP45" s="188"/>
      <c r="MRQ45" s="188"/>
      <c r="MRR45" s="188"/>
      <c r="MRS45" s="188"/>
      <c r="MRT45" s="188"/>
      <c r="MRU45" s="188"/>
      <c r="MRV45" s="188"/>
      <c r="MRW45" s="188"/>
      <c r="MRX45" s="188"/>
      <c r="MRY45" s="188"/>
      <c r="MRZ45" s="188"/>
      <c r="MSA45" s="188"/>
      <c r="MSB45" s="188"/>
      <c r="MSC45" s="188"/>
      <c r="MSD45" s="188"/>
      <c r="MSE45" s="188"/>
      <c r="MSF45" s="188"/>
      <c r="MSG45" s="188"/>
      <c r="MSH45" s="188"/>
      <c r="MSI45" s="188"/>
      <c r="MSJ45" s="188"/>
      <c r="MSK45" s="188"/>
      <c r="MSL45" s="188"/>
      <c r="MSM45" s="188"/>
      <c r="MSN45" s="188"/>
      <c r="MSO45" s="188"/>
      <c r="MSP45" s="188"/>
      <c r="MSQ45" s="188"/>
      <c r="MSR45" s="188"/>
      <c r="MSS45" s="188"/>
      <c r="MST45" s="188"/>
      <c r="MSU45" s="188"/>
      <c r="MSV45" s="188"/>
      <c r="MSW45" s="188"/>
      <c r="MSX45" s="188"/>
      <c r="MSY45" s="188"/>
      <c r="MSZ45" s="188"/>
      <c r="MTA45" s="188"/>
      <c r="MTB45" s="188"/>
      <c r="MTC45" s="188"/>
      <c r="MTD45" s="188"/>
      <c r="MTE45" s="188"/>
      <c r="MTF45" s="188"/>
      <c r="MTG45" s="188"/>
      <c r="MTH45" s="188"/>
      <c r="MTI45" s="188"/>
      <c r="MTJ45" s="188"/>
      <c r="MTK45" s="188"/>
      <c r="MTL45" s="188"/>
      <c r="MTM45" s="188"/>
      <c r="MTN45" s="188"/>
      <c r="MTO45" s="188"/>
      <c r="MTP45" s="188"/>
      <c r="MTQ45" s="188"/>
      <c r="MTR45" s="188"/>
      <c r="MTS45" s="188"/>
      <c r="MTT45" s="188"/>
      <c r="MTU45" s="188"/>
      <c r="MTV45" s="188"/>
      <c r="MTW45" s="188"/>
      <c r="MTX45" s="188"/>
      <c r="MTY45" s="188"/>
      <c r="MTZ45" s="188"/>
      <c r="MUA45" s="188"/>
      <c r="MUB45" s="188"/>
      <c r="MUC45" s="188"/>
      <c r="MUD45" s="188"/>
      <c r="MUE45" s="188"/>
      <c r="MUF45" s="188"/>
      <c r="MUG45" s="188"/>
      <c r="MUH45" s="188"/>
      <c r="MUI45" s="188"/>
      <c r="MUJ45" s="188"/>
      <c r="MUK45" s="188"/>
      <c r="MUL45" s="188"/>
      <c r="MUM45" s="188"/>
      <c r="MUN45" s="188"/>
      <c r="MUO45" s="188"/>
      <c r="MUP45" s="188"/>
      <c r="MUQ45" s="188"/>
      <c r="MUR45" s="188"/>
      <c r="MUS45" s="188"/>
      <c r="MUT45" s="188"/>
      <c r="MUU45" s="188"/>
      <c r="MUV45" s="188"/>
      <c r="MUW45" s="188"/>
      <c r="MUX45" s="188"/>
      <c r="MUY45" s="188"/>
      <c r="MUZ45" s="188"/>
      <c r="MVA45" s="188"/>
      <c r="MVB45" s="188"/>
      <c r="MVC45" s="188"/>
      <c r="MVD45" s="188"/>
      <c r="MVE45" s="188"/>
      <c r="MVF45" s="188"/>
      <c r="MVG45" s="188"/>
      <c r="MVH45" s="188"/>
      <c r="MVI45" s="188"/>
      <c r="MVJ45" s="188"/>
      <c r="MVK45" s="188"/>
      <c r="MVL45" s="188"/>
      <c r="MVM45" s="188"/>
      <c r="MVN45" s="188"/>
      <c r="MVO45" s="188"/>
      <c r="MVP45" s="188"/>
      <c r="MVQ45" s="188"/>
      <c r="MVR45" s="188"/>
      <c r="MVS45" s="188"/>
      <c r="MVT45" s="188"/>
      <c r="MVU45" s="188"/>
      <c r="MVV45" s="188"/>
      <c r="MVW45" s="188"/>
      <c r="MVX45" s="188"/>
      <c r="MVY45" s="188"/>
      <c r="MVZ45" s="188"/>
      <c r="MWA45" s="188"/>
      <c r="MWB45" s="188"/>
      <c r="MWC45" s="188"/>
      <c r="MWD45" s="188"/>
      <c r="MWE45" s="188"/>
      <c r="MWF45" s="188"/>
      <c r="MWG45" s="188"/>
      <c r="MWH45" s="188"/>
      <c r="MWI45" s="188"/>
      <c r="MWJ45" s="188"/>
      <c r="MWK45" s="188"/>
      <c r="MWL45" s="188"/>
      <c r="MWM45" s="188"/>
      <c r="MWN45" s="188"/>
      <c r="MWO45" s="188"/>
      <c r="MWP45" s="188"/>
      <c r="MWQ45" s="188"/>
      <c r="MWR45" s="188"/>
      <c r="MWS45" s="188"/>
      <c r="MWT45" s="188"/>
      <c r="MWU45" s="188"/>
      <c r="MWV45" s="188"/>
      <c r="MWW45" s="188"/>
      <c r="MWX45" s="188"/>
      <c r="MWY45" s="188"/>
      <c r="MWZ45" s="188"/>
      <c r="MXA45" s="188"/>
      <c r="MXB45" s="188"/>
      <c r="MXC45" s="188"/>
      <c r="MXD45" s="188"/>
      <c r="MXE45" s="188"/>
      <c r="MXF45" s="188"/>
      <c r="MXG45" s="188"/>
      <c r="MXH45" s="188"/>
      <c r="MXI45" s="188"/>
      <c r="MXJ45" s="188"/>
      <c r="MXK45" s="188"/>
      <c r="MXL45" s="188"/>
      <c r="MXM45" s="188"/>
      <c r="MXN45" s="188"/>
      <c r="MXO45" s="188"/>
      <c r="MXP45" s="188"/>
      <c r="MXQ45" s="188"/>
      <c r="MXR45" s="188"/>
      <c r="MXS45" s="188"/>
      <c r="MXT45" s="188"/>
      <c r="MXU45" s="188"/>
      <c r="MXV45" s="188"/>
      <c r="MXW45" s="188"/>
      <c r="MXX45" s="188"/>
      <c r="MXY45" s="188"/>
      <c r="MXZ45" s="188"/>
      <c r="MYA45" s="188"/>
      <c r="MYB45" s="188"/>
      <c r="MYC45" s="188"/>
      <c r="MYD45" s="188"/>
      <c r="MYE45" s="188"/>
      <c r="MYF45" s="188"/>
      <c r="MYG45" s="188"/>
      <c r="MYH45" s="188"/>
      <c r="MYI45" s="188"/>
      <c r="MYJ45" s="188"/>
      <c r="MYK45" s="188"/>
      <c r="MYL45" s="188"/>
      <c r="MYM45" s="188"/>
      <c r="MYN45" s="188"/>
      <c r="MYO45" s="188"/>
      <c r="MYP45" s="188"/>
      <c r="MYQ45" s="188"/>
      <c r="MYR45" s="188"/>
      <c r="MYS45" s="188"/>
      <c r="MYT45" s="188"/>
      <c r="MYU45" s="188"/>
      <c r="MYV45" s="188"/>
      <c r="MYW45" s="188"/>
      <c r="MYX45" s="188"/>
      <c r="MYY45" s="188"/>
      <c r="MYZ45" s="188"/>
      <c r="MZA45" s="188"/>
      <c r="MZB45" s="188"/>
      <c r="MZC45" s="188"/>
      <c r="MZD45" s="188"/>
      <c r="MZE45" s="188"/>
      <c r="MZF45" s="188"/>
      <c r="MZG45" s="188"/>
      <c r="MZH45" s="188"/>
      <c r="MZI45" s="188"/>
      <c r="MZJ45" s="188"/>
      <c r="MZK45" s="188"/>
      <c r="MZL45" s="188"/>
      <c r="MZM45" s="188"/>
      <c r="MZN45" s="188"/>
      <c r="MZO45" s="188"/>
      <c r="MZP45" s="188"/>
      <c r="MZQ45" s="188"/>
      <c r="MZR45" s="188"/>
      <c r="MZS45" s="188"/>
      <c r="MZT45" s="188"/>
      <c r="MZU45" s="188"/>
      <c r="MZV45" s="188"/>
      <c r="MZW45" s="188"/>
      <c r="MZX45" s="188"/>
      <c r="MZY45" s="188"/>
      <c r="MZZ45" s="188"/>
      <c r="NAA45" s="188"/>
      <c r="NAB45" s="188"/>
      <c r="NAC45" s="188"/>
      <c r="NAD45" s="188"/>
      <c r="NAE45" s="188"/>
      <c r="NAF45" s="188"/>
      <c r="NAG45" s="188"/>
      <c r="NAH45" s="188"/>
      <c r="NAI45" s="188"/>
      <c r="NAJ45" s="188"/>
      <c r="NAK45" s="188"/>
      <c r="NAL45" s="188"/>
      <c r="NAM45" s="188"/>
      <c r="NAN45" s="188"/>
      <c r="NAO45" s="188"/>
      <c r="NAP45" s="188"/>
      <c r="NAQ45" s="188"/>
      <c r="NAR45" s="188"/>
      <c r="NAS45" s="188"/>
      <c r="NAT45" s="188"/>
      <c r="NAU45" s="188"/>
      <c r="NAV45" s="188"/>
      <c r="NAW45" s="188"/>
      <c r="NAX45" s="188"/>
      <c r="NAY45" s="188"/>
      <c r="NAZ45" s="188"/>
      <c r="NBA45" s="188"/>
      <c r="NBB45" s="188"/>
      <c r="NBC45" s="188"/>
      <c r="NBD45" s="188"/>
      <c r="NBE45" s="188"/>
      <c r="NBF45" s="188"/>
      <c r="NBG45" s="188"/>
      <c r="NBH45" s="188"/>
      <c r="NBI45" s="188"/>
      <c r="NBJ45" s="188"/>
      <c r="NBK45" s="188"/>
      <c r="NBL45" s="188"/>
      <c r="NBM45" s="188"/>
      <c r="NBN45" s="188"/>
      <c r="NBO45" s="188"/>
      <c r="NBP45" s="188"/>
      <c r="NBQ45" s="188"/>
      <c r="NBR45" s="188"/>
      <c r="NBS45" s="188"/>
      <c r="NBT45" s="188"/>
      <c r="NBU45" s="188"/>
      <c r="NBV45" s="188"/>
      <c r="NBW45" s="188"/>
      <c r="NBX45" s="188"/>
      <c r="NBY45" s="188"/>
      <c r="NBZ45" s="188"/>
      <c r="NCA45" s="188"/>
      <c r="NCB45" s="188"/>
      <c r="NCC45" s="188"/>
      <c r="NCD45" s="188"/>
      <c r="NCE45" s="188"/>
      <c r="NCF45" s="188"/>
      <c r="NCG45" s="188"/>
      <c r="NCH45" s="188"/>
      <c r="NCI45" s="188"/>
      <c r="NCJ45" s="188"/>
      <c r="NCK45" s="188"/>
      <c r="NCL45" s="188"/>
      <c r="NCM45" s="188"/>
      <c r="NCN45" s="188"/>
      <c r="NCO45" s="188"/>
      <c r="NCP45" s="188"/>
      <c r="NCQ45" s="188"/>
      <c r="NCR45" s="188"/>
      <c r="NCS45" s="188"/>
      <c r="NCT45" s="188"/>
      <c r="NCU45" s="188"/>
      <c r="NCV45" s="188"/>
      <c r="NCW45" s="188"/>
      <c r="NCX45" s="188"/>
      <c r="NCY45" s="188"/>
      <c r="NCZ45" s="188"/>
      <c r="NDA45" s="188"/>
      <c r="NDB45" s="188"/>
      <c r="NDC45" s="188"/>
      <c r="NDD45" s="188"/>
      <c r="NDE45" s="188"/>
      <c r="NDF45" s="188"/>
      <c r="NDG45" s="188"/>
      <c r="NDH45" s="188"/>
      <c r="NDI45" s="188"/>
      <c r="NDJ45" s="188"/>
      <c r="NDK45" s="188"/>
      <c r="NDL45" s="188"/>
      <c r="NDM45" s="188"/>
      <c r="NDN45" s="188"/>
      <c r="NDO45" s="188"/>
      <c r="NDP45" s="188"/>
      <c r="NDQ45" s="188"/>
      <c r="NDR45" s="188"/>
      <c r="NDS45" s="188"/>
      <c r="NDT45" s="188"/>
      <c r="NDU45" s="188"/>
      <c r="NDV45" s="188"/>
      <c r="NDW45" s="188"/>
      <c r="NDX45" s="188"/>
      <c r="NDY45" s="188"/>
      <c r="NDZ45" s="188"/>
      <c r="NEA45" s="188"/>
      <c r="NEB45" s="188"/>
      <c r="NEC45" s="188"/>
      <c r="NED45" s="188"/>
      <c r="NEE45" s="188"/>
      <c r="NEF45" s="188"/>
      <c r="NEG45" s="188"/>
      <c r="NEH45" s="188"/>
      <c r="NEI45" s="188"/>
      <c r="NEJ45" s="188"/>
      <c r="NEK45" s="188"/>
      <c r="NEL45" s="188"/>
      <c r="NEM45" s="188"/>
      <c r="NEN45" s="188"/>
      <c r="NEO45" s="188"/>
      <c r="NEP45" s="188"/>
      <c r="NEQ45" s="188"/>
      <c r="NER45" s="188"/>
      <c r="NES45" s="188"/>
      <c r="NET45" s="188"/>
      <c r="NEU45" s="188"/>
      <c r="NEV45" s="188"/>
      <c r="NEW45" s="188"/>
      <c r="NEX45" s="188"/>
      <c r="NEY45" s="188"/>
      <c r="NEZ45" s="188"/>
      <c r="NFA45" s="188"/>
      <c r="NFB45" s="188"/>
      <c r="NFC45" s="188"/>
      <c r="NFD45" s="188"/>
      <c r="NFE45" s="188"/>
      <c r="NFF45" s="188"/>
      <c r="NFG45" s="188"/>
      <c r="NFH45" s="188"/>
      <c r="NFI45" s="188"/>
      <c r="NFJ45" s="188"/>
      <c r="NFK45" s="188"/>
      <c r="NFL45" s="188"/>
      <c r="NFM45" s="188"/>
      <c r="NFN45" s="188"/>
      <c r="NFO45" s="188"/>
      <c r="NFP45" s="188"/>
      <c r="NFQ45" s="188"/>
      <c r="NFR45" s="188"/>
      <c r="NFS45" s="188"/>
      <c r="NFT45" s="188"/>
      <c r="NFU45" s="188"/>
      <c r="NFV45" s="188"/>
      <c r="NFW45" s="188"/>
      <c r="NFX45" s="188"/>
      <c r="NFY45" s="188"/>
      <c r="NFZ45" s="188"/>
      <c r="NGA45" s="188"/>
      <c r="NGB45" s="188"/>
      <c r="NGC45" s="188"/>
      <c r="NGD45" s="188"/>
      <c r="NGE45" s="188"/>
      <c r="NGF45" s="188"/>
      <c r="NGG45" s="188"/>
      <c r="NGH45" s="188"/>
      <c r="NGI45" s="188"/>
      <c r="NGJ45" s="188"/>
      <c r="NGK45" s="188"/>
      <c r="NGL45" s="188"/>
      <c r="NGM45" s="188"/>
      <c r="NGN45" s="188"/>
      <c r="NGO45" s="188"/>
      <c r="NGP45" s="188"/>
      <c r="NGQ45" s="188"/>
      <c r="NGR45" s="188"/>
      <c r="NGS45" s="188"/>
      <c r="NGT45" s="188"/>
      <c r="NGU45" s="188"/>
      <c r="NGV45" s="188"/>
      <c r="NGW45" s="188"/>
      <c r="NGX45" s="188"/>
      <c r="NGY45" s="188"/>
      <c r="NGZ45" s="188"/>
      <c r="NHA45" s="188"/>
      <c r="NHB45" s="188"/>
      <c r="NHC45" s="188"/>
      <c r="NHD45" s="188"/>
      <c r="NHE45" s="188"/>
      <c r="NHF45" s="188"/>
      <c r="NHG45" s="188"/>
      <c r="NHH45" s="188"/>
      <c r="NHI45" s="188"/>
      <c r="NHJ45" s="188"/>
      <c r="NHK45" s="188"/>
      <c r="NHL45" s="188"/>
      <c r="NHM45" s="188"/>
      <c r="NHN45" s="188"/>
      <c r="NHO45" s="188"/>
      <c r="NHP45" s="188"/>
      <c r="NHQ45" s="188"/>
      <c r="NHR45" s="188"/>
      <c r="NHS45" s="188"/>
      <c r="NHT45" s="188"/>
      <c r="NHU45" s="188"/>
      <c r="NHV45" s="188"/>
      <c r="NHW45" s="188"/>
      <c r="NHX45" s="188"/>
      <c r="NHY45" s="188"/>
      <c r="NHZ45" s="188"/>
      <c r="NIA45" s="188"/>
      <c r="NIB45" s="188"/>
      <c r="NIC45" s="188"/>
      <c r="NID45" s="188"/>
      <c r="NIE45" s="188"/>
      <c r="NIF45" s="188"/>
      <c r="NIG45" s="188"/>
      <c r="NIH45" s="188"/>
      <c r="NII45" s="188"/>
      <c r="NIJ45" s="188"/>
      <c r="NIK45" s="188"/>
      <c r="NIL45" s="188"/>
      <c r="NIM45" s="188"/>
      <c r="NIN45" s="188"/>
      <c r="NIO45" s="188"/>
      <c r="NIP45" s="188"/>
      <c r="NIQ45" s="188"/>
      <c r="NIR45" s="188"/>
      <c r="NIS45" s="188"/>
      <c r="NIT45" s="188"/>
      <c r="NIU45" s="188"/>
      <c r="NIV45" s="188"/>
      <c r="NIW45" s="188"/>
      <c r="NIX45" s="188"/>
      <c r="NIY45" s="188"/>
      <c r="NIZ45" s="188"/>
      <c r="NJA45" s="188"/>
      <c r="NJB45" s="188"/>
      <c r="NJC45" s="188"/>
      <c r="NJD45" s="188"/>
      <c r="NJE45" s="188"/>
      <c r="NJF45" s="188"/>
      <c r="NJG45" s="188"/>
      <c r="NJH45" s="188"/>
      <c r="NJI45" s="188"/>
      <c r="NJJ45" s="188"/>
      <c r="NJK45" s="188"/>
      <c r="NJL45" s="188"/>
      <c r="NJM45" s="188"/>
      <c r="NJN45" s="188"/>
      <c r="NJO45" s="188"/>
      <c r="NJP45" s="188"/>
      <c r="NJQ45" s="188"/>
      <c r="NJR45" s="188"/>
      <c r="NJS45" s="188"/>
      <c r="NJT45" s="188"/>
      <c r="NJU45" s="188"/>
      <c r="NJV45" s="188"/>
      <c r="NJW45" s="188"/>
      <c r="NJX45" s="188"/>
      <c r="NJY45" s="188"/>
      <c r="NJZ45" s="188"/>
      <c r="NKA45" s="188"/>
      <c r="NKB45" s="188"/>
      <c r="NKC45" s="188"/>
      <c r="NKD45" s="188"/>
      <c r="NKE45" s="188"/>
      <c r="NKF45" s="188"/>
      <c r="NKG45" s="188"/>
      <c r="NKH45" s="188"/>
      <c r="NKI45" s="188"/>
      <c r="NKJ45" s="188"/>
      <c r="NKK45" s="188"/>
      <c r="NKL45" s="188"/>
      <c r="NKM45" s="188"/>
      <c r="NKN45" s="188"/>
      <c r="NKO45" s="188"/>
      <c r="NKP45" s="188"/>
      <c r="NKQ45" s="188"/>
      <c r="NKR45" s="188"/>
      <c r="NKS45" s="188"/>
      <c r="NKT45" s="188"/>
      <c r="NKU45" s="188"/>
      <c r="NKV45" s="188"/>
      <c r="NKW45" s="188"/>
      <c r="NKX45" s="188"/>
      <c r="NKY45" s="188"/>
      <c r="NKZ45" s="188"/>
      <c r="NLA45" s="188"/>
      <c r="NLB45" s="188"/>
      <c r="NLC45" s="188"/>
      <c r="NLD45" s="188"/>
      <c r="NLE45" s="188"/>
      <c r="NLF45" s="188"/>
      <c r="NLG45" s="188"/>
      <c r="NLH45" s="188"/>
      <c r="NLI45" s="188"/>
      <c r="NLJ45" s="188"/>
      <c r="NLK45" s="188"/>
      <c r="NLL45" s="188"/>
      <c r="NLM45" s="188"/>
      <c r="NLN45" s="188"/>
      <c r="NLO45" s="188"/>
      <c r="NLP45" s="188"/>
      <c r="NLQ45" s="188"/>
      <c r="NLR45" s="188"/>
      <c r="NLS45" s="188"/>
      <c r="NLT45" s="188"/>
      <c r="NLU45" s="188"/>
      <c r="NLV45" s="188"/>
      <c r="NLW45" s="188"/>
      <c r="NLX45" s="188"/>
      <c r="NLY45" s="188"/>
      <c r="NLZ45" s="188"/>
      <c r="NMA45" s="188"/>
      <c r="NMB45" s="188"/>
      <c r="NMC45" s="188"/>
      <c r="NMD45" s="188"/>
      <c r="NME45" s="188"/>
      <c r="NMF45" s="188"/>
      <c r="NMG45" s="188"/>
      <c r="NMH45" s="188"/>
      <c r="NMI45" s="188"/>
      <c r="NMJ45" s="188"/>
      <c r="NMK45" s="188"/>
      <c r="NML45" s="188"/>
      <c r="NMM45" s="188"/>
      <c r="NMN45" s="188"/>
      <c r="NMO45" s="188"/>
      <c r="NMP45" s="188"/>
      <c r="NMQ45" s="188"/>
      <c r="NMR45" s="188"/>
      <c r="NMS45" s="188"/>
      <c r="NMT45" s="188"/>
      <c r="NMU45" s="188"/>
      <c r="NMV45" s="188"/>
      <c r="NMW45" s="188"/>
      <c r="NMX45" s="188"/>
      <c r="NMY45" s="188"/>
      <c r="NMZ45" s="188"/>
      <c r="NNA45" s="188"/>
      <c r="NNB45" s="188"/>
      <c r="NNC45" s="188"/>
      <c r="NND45" s="188"/>
      <c r="NNE45" s="188"/>
      <c r="NNF45" s="188"/>
      <c r="NNG45" s="188"/>
      <c r="NNH45" s="188"/>
      <c r="NNI45" s="188"/>
      <c r="NNJ45" s="188"/>
      <c r="NNK45" s="188"/>
      <c r="NNL45" s="188"/>
      <c r="NNM45" s="188"/>
      <c r="NNN45" s="188"/>
      <c r="NNO45" s="188"/>
      <c r="NNP45" s="188"/>
      <c r="NNQ45" s="188"/>
      <c r="NNR45" s="188"/>
      <c r="NNS45" s="188"/>
      <c r="NNT45" s="188"/>
      <c r="NNU45" s="188"/>
      <c r="NNV45" s="188"/>
      <c r="NNW45" s="188"/>
      <c r="NNX45" s="188"/>
      <c r="NNY45" s="188"/>
      <c r="NNZ45" s="188"/>
      <c r="NOA45" s="188"/>
      <c r="NOB45" s="188"/>
      <c r="NOC45" s="188"/>
      <c r="NOD45" s="188"/>
      <c r="NOE45" s="188"/>
      <c r="NOF45" s="188"/>
      <c r="NOG45" s="188"/>
      <c r="NOH45" s="188"/>
      <c r="NOI45" s="188"/>
      <c r="NOJ45" s="188"/>
      <c r="NOK45" s="188"/>
      <c r="NOL45" s="188"/>
      <c r="NOM45" s="188"/>
      <c r="NON45" s="188"/>
      <c r="NOO45" s="188"/>
      <c r="NOP45" s="188"/>
      <c r="NOQ45" s="188"/>
      <c r="NOR45" s="188"/>
      <c r="NOS45" s="188"/>
      <c r="NOT45" s="188"/>
      <c r="NOU45" s="188"/>
      <c r="NOV45" s="188"/>
      <c r="NOW45" s="188"/>
      <c r="NOX45" s="188"/>
      <c r="NOY45" s="188"/>
      <c r="NOZ45" s="188"/>
      <c r="NPA45" s="188"/>
      <c r="NPB45" s="188"/>
      <c r="NPC45" s="188"/>
      <c r="NPD45" s="188"/>
      <c r="NPE45" s="188"/>
      <c r="NPF45" s="188"/>
      <c r="NPG45" s="188"/>
      <c r="NPH45" s="188"/>
      <c r="NPI45" s="188"/>
      <c r="NPJ45" s="188"/>
      <c r="NPK45" s="188"/>
      <c r="NPL45" s="188"/>
      <c r="NPM45" s="188"/>
      <c r="NPN45" s="188"/>
      <c r="NPO45" s="188"/>
      <c r="NPP45" s="188"/>
      <c r="NPQ45" s="188"/>
      <c r="NPR45" s="188"/>
      <c r="NPS45" s="188"/>
      <c r="NPT45" s="188"/>
      <c r="NPU45" s="188"/>
      <c r="NPV45" s="188"/>
      <c r="NPW45" s="188"/>
      <c r="NPX45" s="188"/>
      <c r="NPY45" s="188"/>
      <c r="NPZ45" s="188"/>
      <c r="NQA45" s="188"/>
      <c r="NQB45" s="188"/>
      <c r="NQC45" s="188"/>
      <c r="NQD45" s="188"/>
      <c r="NQE45" s="188"/>
      <c r="NQF45" s="188"/>
      <c r="NQG45" s="188"/>
      <c r="NQH45" s="188"/>
      <c r="NQI45" s="188"/>
      <c r="NQJ45" s="188"/>
      <c r="NQK45" s="188"/>
      <c r="NQL45" s="188"/>
      <c r="NQM45" s="188"/>
      <c r="NQN45" s="188"/>
      <c r="NQO45" s="188"/>
      <c r="NQP45" s="188"/>
      <c r="NQQ45" s="188"/>
      <c r="NQR45" s="188"/>
      <c r="NQS45" s="188"/>
      <c r="NQT45" s="188"/>
      <c r="NQU45" s="188"/>
      <c r="NQV45" s="188"/>
      <c r="NQW45" s="188"/>
      <c r="NQX45" s="188"/>
      <c r="NQY45" s="188"/>
      <c r="NQZ45" s="188"/>
      <c r="NRA45" s="188"/>
      <c r="NRB45" s="188"/>
      <c r="NRC45" s="188"/>
      <c r="NRD45" s="188"/>
      <c r="NRE45" s="188"/>
      <c r="NRF45" s="188"/>
      <c r="NRG45" s="188"/>
      <c r="NRH45" s="188"/>
      <c r="NRI45" s="188"/>
      <c r="NRJ45" s="188"/>
      <c r="NRK45" s="188"/>
      <c r="NRL45" s="188"/>
      <c r="NRM45" s="188"/>
      <c r="NRN45" s="188"/>
      <c r="NRO45" s="188"/>
      <c r="NRP45" s="188"/>
      <c r="NRQ45" s="188"/>
      <c r="NRR45" s="188"/>
      <c r="NRS45" s="188"/>
      <c r="NRT45" s="188"/>
      <c r="NRU45" s="188"/>
      <c r="NRV45" s="188"/>
      <c r="NRW45" s="188"/>
      <c r="NRX45" s="188"/>
      <c r="NRY45" s="188"/>
      <c r="NRZ45" s="188"/>
      <c r="NSA45" s="188"/>
      <c r="NSB45" s="188"/>
      <c r="NSC45" s="188"/>
      <c r="NSD45" s="188"/>
      <c r="NSE45" s="188"/>
      <c r="NSF45" s="188"/>
      <c r="NSG45" s="188"/>
      <c r="NSH45" s="188"/>
      <c r="NSI45" s="188"/>
      <c r="NSJ45" s="188"/>
      <c r="NSK45" s="188"/>
      <c r="NSL45" s="188"/>
      <c r="NSM45" s="188"/>
      <c r="NSN45" s="188"/>
      <c r="NSO45" s="188"/>
      <c r="NSP45" s="188"/>
      <c r="NSQ45" s="188"/>
      <c r="NSR45" s="188"/>
      <c r="NSS45" s="188"/>
      <c r="NST45" s="188"/>
      <c r="NSU45" s="188"/>
      <c r="NSV45" s="188"/>
      <c r="NSW45" s="188"/>
      <c r="NSX45" s="188"/>
      <c r="NSY45" s="188"/>
      <c r="NSZ45" s="188"/>
      <c r="NTA45" s="188"/>
      <c r="NTB45" s="188"/>
      <c r="NTC45" s="188"/>
      <c r="NTD45" s="188"/>
      <c r="NTE45" s="188"/>
      <c r="NTF45" s="188"/>
      <c r="NTG45" s="188"/>
      <c r="NTH45" s="188"/>
      <c r="NTI45" s="188"/>
      <c r="NTJ45" s="188"/>
      <c r="NTK45" s="188"/>
      <c r="NTL45" s="188"/>
      <c r="NTM45" s="188"/>
      <c r="NTN45" s="188"/>
      <c r="NTO45" s="188"/>
      <c r="NTP45" s="188"/>
      <c r="NTQ45" s="188"/>
      <c r="NTR45" s="188"/>
      <c r="NTS45" s="188"/>
      <c r="NTT45" s="188"/>
      <c r="NTU45" s="188"/>
      <c r="NTV45" s="188"/>
      <c r="NTW45" s="188"/>
      <c r="NTX45" s="188"/>
      <c r="NTY45" s="188"/>
      <c r="NTZ45" s="188"/>
      <c r="NUA45" s="188"/>
      <c r="NUB45" s="188"/>
      <c r="NUC45" s="188"/>
      <c r="NUD45" s="188"/>
      <c r="NUE45" s="188"/>
      <c r="NUF45" s="188"/>
      <c r="NUG45" s="188"/>
      <c r="NUH45" s="188"/>
      <c r="NUI45" s="188"/>
      <c r="NUJ45" s="188"/>
      <c r="NUK45" s="188"/>
      <c r="NUL45" s="188"/>
      <c r="NUM45" s="188"/>
      <c r="NUN45" s="188"/>
      <c r="NUO45" s="188"/>
      <c r="NUP45" s="188"/>
      <c r="NUQ45" s="188"/>
      <c r="NUR45" s="188"/>
      <c r="NUS45" s="188"/>
      <c r="NUT45" s="188"/>
      <c r="NUU45" s="188"/>
      <c r="NUV45" s="188"/>
      <c r="NUW45" s="188"/>
      <c r="NUX45" s="188"/>
      <c r="NUY45" s="188"/>
      <c r="NUZ45" s="188"/>
      <c r="NVA45" s="188"/>
      <c r="NVB45" s="188"/>
      <c r="NVC45" s="188"/>
      <c r="NVD45" s="188"/>
      <c r="NVE45" s="188"/>
      <c r="NVF45" s="188"/>
      <c r="NVG45" s="188"/>
      <c r="NVH45" s="188"/>
      <c r="NVI45" s="188"/>
      <c r="NVJ45" s="188"/>
      <c r="NVK45" s="188"/>
      <c r="NVL45" s="188"/>
      <c r="NVM45" s="188"/>
      <c r="NVN45" s="188"/>
      <c r="NVO45" s="188"/>
      <c r="NVP45" s="188"/>
      <c r="NVQ45" s="188"/>
      <c r="NVR45" s="188"/>
      <c r="NVS45" s="188"/>
      <c r="NVT45" s="188"/>
      <c r="NVU45" s="188"/>
      <c r="NVV45" s="188"/>
      <c r="NVW45" s="188"/>
      <c r="NVX45" s="188"/>
      <c r="NVY45" s="188"/>
      <c r="NVZ45" s="188"/>
      <c r="NWA45" s="188"/>
      <c r="NWB45" s="188"/>
      <c r="NWC45" s="188"/>
      <c r="NWD45" s="188"/>
      <c r="NWE45" s="188"/>
      <c r="NWF45" s="188"/>
      <c r="NWG45" s="188"/>
      <c r="NWH45" s="188"/>
      <c r="NWI45" s="188"/>
      <c r="NWJ45" s="188"/>
      <c r="NWK45" s="188"/>
      <c r="NWL45" s="188"/>
      <c r="NWM45" s="188"/>
      <c r="NWN45" s="188"/>
      <c r="NWO45" s="188"/>
      <c r="NWP45" s="188"/>
      <c r="NWQ45" s="188"/>
      <c r="NWR45" s="188"/>
      <c r="NWS45" s="188"/>
      <c r="NWT45" s="188"/>
      <c r="NWU45" s="188"/>
      <c r="NWV45" s="188"/>
      <c r="NWW45" s="188"/>
      <c r="NWX45" s="188"/>
      <c r="NWY45" s="188"/>
      <c r="NWZ45" s="188"/>
      <c r="NXA45" s="188"/>
      <c r="NXB45" s="188"/>
      <c r="NXC45" s="188"/>
      <c r="NXD45" s="188"/>
      <c r="NXE45" s="188"/>
      <c r="NXF45" s="188"/>
      <c r="NXG45" s="188"/>
      <c r="NXH45" s="188"/>
      <c r="NXI45" s="188"/>
      <c r="NXJ45" s="188"/>
      <c r="NXK45" s="188"/>
      <c r="NXL45" s="188"/>
      <c r="NXM45" s="188"/>
      <c r="NXN45" s="188"/>
      <c r="NXO45" s="188"/>
      <c r="NXP45" s="188"/>
      <c r="NXQ45" s="188"/>
      <c r="NXR45" s="188"/>
      <c r="NXS45" s="188"/>
      <c r="NXT45" s="188"/>
      <c r="NXU45" s="188"/>
      <c r="NXV45" s="188"/>
      <c r="NXW45" s="188"/>
      <c r="NXX45" s="188"/>
      <c r="NXY45" s="188"/>
      <c r="NXZ45" s="188"/>
      <c r="NYA45" s="188"/>
      <c r="NYB45" s="188"/>
      <c r="NYC45" s="188"/>
      <c r="NYD45" s="188"/>
      <c r="NYE45" s="188"/>
      <c r="NYF45" s="188"/>
      <c r="NYG45" s="188"/>
      <c r="NYH45" s="188"/>
      <c r="NYI45" s="188"/>
      <c r="NYJ45" s="188"/>
      <c r="NYK45" s="188"/>
      <c r="NYL45" s="188"/>
      <c r="NYM45" s="188"/>
      <c r="NYN45" s="188"/>
      <c r="NYO45" s="188"/>
      <c r="NYP45" s="188"/>
      <c r="NYQ45" s="188"/>
      <c r="NYR45" s="188"/>
      <c r="NYS45" s="188"/>
      <c r="NYT45" s="188"/>
      <c r="NYU45" s="188"/>
      <c r="NYV45" s="188"/>
      <c r="NYW45" s="188"/>
      <c r="NYX45" s="188"/>
      <c r="NYY45" s="188"/>
      <c r="NYZ45" s="188"/>
      <c r="NZA45" s="188"/>
      <c r="NZB45" s="188"/>
      <c r="NZC45" s="188"/>
      <c r="NZD45" s="188"/>
      <c r="NZE45" s="188"/>
      <c r="NZF45" s="188"/>
      <c r="NZG45" s="188"/>
      <c r="NZH45" s="188"/>
      <c r="NZI45" s="188"/>
      <c r="NZJ45" s="188"/>
      <c r="NZK45" s="188"/>
      <c r="NZL45" s="188"/>
      <c r="NZM45" s="188"/>
      <c r="NZN45" s="188"/>
      <c r="NZO45" s="188"/>
      <c r="NZP45" s="188"/>
      <c r="NZQ45" s="188"/>
      <c r="NZR45" s="188"/>
      <c r="NZS45" s="188"/>
      <c r="NZT45" s="188"/>
      <c r="NZU45" s="188"/>
      <c r="NZV45" s="188"/>
      <c r="NZW45" s="188"/>
      <c r="NZX45" s="188"/>
      <c r="NZY45" s="188"/>
      <c r="NZZ45" s="188"/>
      <c r="OAA45" s="188"/>
      <c r="OAB45" s="188"/>
      <c r="OAC45" s="188"/>
      <c r="OAD45" s="188"/>
      <c r="OAE45" s="188"/>
      <c r="OAF45" s="188"/>
      <c r="OAG45" s="188"/>
      <c r="OAH45" s="188"/>
      <c r="OAI45" s="188"/>
      <c r="OAJ45" s="188"/>
      <c r="OAK45" s="188"/>
      <c r="OAL45" s="188"/>
      <c r="OAM45" s="188"/>
      <c r="OAN45" s="188"/>
      <c r="OAO45" s="188"/>
      <c r="OAP45" s="188"/>
      <c r="OAQ45" s="188"/>
      <c r="OAR45" s="188"/>
      <c r="OAS45" s="188"/>
      <c r="OAT45" s="188"/>
      <c r="OAU45" s="188"/>
      <c r="OAV45" s="188"/>
      <c r="OAW45" s="188"/>
      <c r="OAX45" s="188"/>
      <c r="OAY45" s="188"/>
      <c r="OAZ45" s="188"/>
      <c r="OBA45" s="188"/>
      <c r="OBB45" s="188"/>
      <c r="OBC45" s="188"/>
      <c r="OBD45" s="188"/>
      <c r="OBE45" s="188"/>
      <c r="OBF45" s="188"/>
      <c r="OBG45" s="188"/>
      <c r="OBH45" s="188"/>
      <c r="OBI45" s="188"/>
      <c r="OBJ45" s="188"/>
      <c r="OBK45" s="188"/>
      <c r="OBL45" s="188"/>
      <c r="OBM45" s="188"/>
      <c r="OBN45" s="188"/>
      <c r="OBO45" s="188"/>
      <c r="OBP45" s="188"/>
      <c r="OBQ45" s="188"/>
      <c r="OBR45" s="188"/>
      <c r="OBS45" s="188"/>
      <c r="OBT45" s="188"/>
      <c r="OBU45" s="188"/>
      <c r="OBV45" s="188"/>
      <c r="OBW45" s="188"/>
      <c r="OBX45" s="188"/>
      <c r="OBY45" s="188"/>
      <c r="OBZ45" s="188"/>
      <c r="OCA45" s="188"/>
      <c r="OCB45" s="188"/>
      <c r="OCC45" s="188"/>
      <c r="OCD45" s="188"/>
      <c r="OCE45" s="188"/>
      <c r="OCF45" s="188"/>
      <c r="OCG45" s="188"/>
      <c r="OCH45" s="188"/>
      <c r="OCI45" s="188"/>
      <c r="OCJ45" s="188"/>
      <c r="OCK45" s="188"/>
      <c r="OCL45" s="188"/>
      <c r="OCM45" s="188"/>
      <c r="OCN45" s="188"/>
      <c r="OCO45" s="188"/>
      <c r="OCP45" s="188"/>
      <c r="OCQ45" s="188"/>
      <c r="OCR45" s="188"/>
      <c r="OCS45" s="188"/>
      <c r="OCT45" s="188"/>
      <c r="OCU45" s="188"/>
      <c r="OCV45" s="188"/>
      <c r="OCW45" s="188"/>
      <c r="OCX45" s="188"/>
      <c r="OCY45" s="188"/>
      <c r="OCZ45" s="188"/>
      <c r="ODA45" s="188"/>
      <c r="ODB45" s="188"/>
      <c r="ODC45" s="188"/>
      <c r="ODD45" s="188"/>
      <c r="ODE45" s="188"/>
      <c r="ODF45" s="188"/>
      <c r="ODG45" s="188"/>
      <c r="ODH45" s="188"/>
      <c r="ODI45" s="188"/>
      <c r="ODJ45" s="188"/>
      <c r="ODK45" s="188"/>
      <c r="ODL45" s="188"/>
      <c r="ODM45" s="188"/>
      <c r="ODN45" s="188"/>
      <c r="ODO45" s="188"/>
      <c r="ODP45" s="188"/>
      <c r="ODQ45" s="188"/>
      <c r="ODR45" s="188"/>
      <c r="ODS45" s="188"/>
      <c r="ODT45" s="188"/>
      <c r="ODU45" s="188"/>
      <c r="ODV45" s="188"/>
      <c r="ODW45" s="188"/>
      <c r="ODX45" s="188"/>
      <c r="ODY45" s="188"/>
      <c r="ODZ45" s="188"/>
      <c r="OEA45" s="188"/>
      <c r="OEB45" s="188"/>
      <c r="OEC45" s="188"/>
      <c r="OED45" s="188"/>
      <c r="OEE45" s="188"/>
      <c r="OEF45" s="188"/>
      <c r="OEG45" s="188"/>
      <c r="OEH45" s="188"/>
      <c r="OEI45" s="188"/>
      <c r="OEJ45" s="188"/>
      <c r="OEK45" s="188"/>
      <c r="OEL45" s="188"/>
      <c r="OEM45" s="188"/>
      <c r="OEN45" s="188"/>
      <c r="OEO45" s="188"/>
      <c r="OEP45" s="188"/>
      <c r="OEQ45" s="188"/>
      <c r="OER45" s="188"/>
      <c r="OES45" s="188"/>
      <c r="OET45" s="188"/>
      <c r="OEU45" s="188"/>
      <c r="OEV45" s="188"/>
      <c r="OEW45" s="188"/>
      <c r="OEX45" s="188"/>
      <c r="OEY45" s="188"/>
      <c r="OEZ45" s="188"/>
      <c r="OFA45" s="188"/>
      <c r="OFB45" s="188"/>
      <c r="OFC45" s="188"/>
      <c r="OFD45" s="188"/>
      <c r="OFE45" s="188"/>
      <c r="OFF45" s="188"/>
      <c r="OFG45" s="188"/>
      <c r="OFH45" s="188"/>
      <c r="OFI45" s="188"/>
      <c r="OFJ45" s="188"/>
      <c r="OFK45" s="188"/>
      <c r="OFL45" s="188"/>
      <c r="OFM45" s="188"/>
      <c r="OFN45" s="188"/>
      <c r="OFO45" s="188"/>
      <c r="OFP45" s="188"/>
      <c r="OFQ45" s="188"/>
      <c r="OFR45" s="188"/>
      <c r="OFS45" s="188"/>
      <c r="OFT45" s="188"/>
      <c r="OFU45" s="188"/>
      <c r="OFV45" s="188"/>
      <c r="OFW45" s="188"/>
      <c r="OFX45" s="188"/>
      <c r="OFY45" s="188"/>
      <c r="OFZ45" s="188"/>
      <c r="OGA45" s="188"/>
      <c r="OGB45" s="188"/>
      <c r="OGC45" s="188"/>
      <c r="OGD45" s="188"/>
      <c r="OGE45" s="188"/>
      <c r="OGF45" s="188"/>
      <c r="OGG45" s="188"/>
      <c r="OGH45" s="188"/>
      <c r="OGI45" s="188"/>
      <c r="OGJ45" s="188"/>
      <c r="OGK45" s="188"/>
      <c r="OGL45" s="188"/>
      <c r="OGM45" s="188"/>
      <c r="OGN45" s="188"/>
      <c r="OGO45" s="188"/>
      <c r="OGP45" s="188"/>
      <c r="OGQ45" s="188"/>
      <c r="OGR45" s="188"/>
      <c r="OGS45" s="188"/>
      <c r="OGT45" s="188"/>
      <c r="OGU45" s="188"/>
      <c r="OGV45" s="188"/>
      <c r="OGW45" s="188"/>
      <c r="OGX45" s="188"/>
      <c r="OGY45" s="188"/>
      <c r="OGZ45" s="188"/>
      <c r="OHA45" s="188"/>
      <c r="OHB45" s="188"/>
      <c r="OHC45" s="188"/>
      <c r="OHD45" s="188"/>
      <c r="OHE45" s="188"/>
      <c r="OHF45" s="188"/>
      <c r="OHG45" s="188"/>
      <c r="OHH45" s="188"/>
      <c r="OHI45" s="188"/>
      <c r="OHJ45" s="188"/>
      <c r="OHK45" s="188"/>
      <c r="OHL45" s="188"/>
      <c r="OHM45" s="188"/>
      <c r="OHN45" s="188"/>
      <c r="OHO45" s="188"/>
      <c r="OHP45" s="188"/>
      <c r="OHQ45" s="188"/>
      <c r="OHR45" s="188"/>
      <c r="OHS45" s="188"/>
      <c r="OHT45" s="188"/>
      <c r="OHU45" s="188"/>
      <c r="OHV45" s="188"/>
      <c r="OHW45" s="188"/>
      <c r="OHX45" s="188"/>
      <c r="OHY45" s="188"/>
      <c r="OHZ45" s="188"/>
      <c r="OIA45" s="188"/>
      <c r="OIB45" s="188"/>
      <c r="OIC45" s="188"/>
      <c r="OID45" s="188"/>
      <c r="OIE45" s="188"/>
      <c r="OIF45" s="188"/>
      <c r="OIG45" s="188"/>
      <c r="OIH45" s="188"/>
      <c r="OII45" s="188"/>
      <c r="OIJ45" s="188"/>
      <c r="OIK45" s="188"/>
      <c r="OIL45" s="188"/>
      <c r="OIM45" s="188"/>
      <c r="OIN45" s="188"/>
      <c r="OIO45" s="188"/>
      <c r="OIP45" s="188"/>
      <c r="OIQ45" s="188"/>
      <c r="OIR45" s="188"/>
      <c r="OIS45" s="188"/>
      <c r="OIT45" s="188"/>
      <c r="OIU45" s="188"/>
      <c r="OIV45" s="188"/>
      <c r="OIW45" s="188"/>
      <c r="OIX45" s="188"/>
      <c r="OIY45" s="188"/>
      <c r="OIZ45" s="188"/>
      <c r="OJA45" s="188"/>
      <c r="OJB45" s="188"/>
      <c r="OJC45" s="188"/>
      <c r="OJD45" s="188"/>
      <c r="OJE45" s="188"/>
      <c r="OJF45" s="188"/>
      <c r="OJG45" s="188"/>
      <c r="OJH45" s="188"/>
      <c r="OJI45" s="188"/>
      <c r="OJJ45" s="188"/>
      <c r="OJK45" s="188"/>
      <c r="OJL45" s="188"/>
      <c r="OJM45" s="188"/>
      <c r="OJN45" s="188"/>
      <c r="OJO45" s="188"/>
      <c r="OJP45" s="188"/>
      <c r="OJQ45" s="188"/>
      <c r="OJR45" s="188"/>
      <c r="OJS45" s="188"/>
      <c r="OJT45" s="188"/>
      <c r="OJU45" s="188"/>
      <c r="OJV45" s="188"/>
      <c r="OJW45" s="188"/>
      <c r="OJX45" s="188"/>
      <c r="OJY45" s="188"/>
      <c r="OJZ45" s="188"/>
      <c r="OKA45" s="188"/>
      <c r="OKB45" s="188"/>
      <c r="OKC45" s="188"/>
      <c r="OKD45" s="188"/>
      <c r="OKE45" s="188"/>
      <c r="OKF45" s="188"/>
      <c r="OKG45" s="188"/>
      <c r="OKH45" s="188"/>
      <c r="OKI45" s="188"/>
      <c r="OKJ45" s="188"/>
      <c r="OKK45" s="188"/>
      <c r="OKL45" s="188"/>
      <c r="OKM45" s="188"/>
      <c r="OKN45" s="188"/>
      <c r="OKO45" s="188"/>
      <c r="OKP45" s="188"/>
      <c r="OKQ45" s="188"/>
      <c r="OKR45" s="188"/>
      <c r="OKS45" s="188"/>
      <c r="OKT45" s="188"/>
      <c r="OKU45" s="188"/>
      <c r="OKV45" s="188"/>
      <c r="OKW45" s="188"/>
      <c r="OKX45" s="188"/>
      <c r="OKY45" s="188"/>
      <c r="OKZ45" s="188"/>
      <c r="OLA45" s="188"/>
      <c r="OLB45" s="188"/>
      <c r="OLC45" s="188"/>
      <c r="OLD45" s="188"/>
      <c r="OLE45" s="188"/>
      <c r="OLF45" s="188"/>
      <c r="OLG45" s="188"/>
      <c r="OLH45" s="188"/>
      <c r="OLI45" s="188"/>
      <c r="OLJ45" s="188"/>
      <c r="OLK45" s="188"/>
      <c r="OLL45" s="188"/>
      <c r="OLM45" s="188"/>
      <c r="OLN45" s="188"/>
      <c r="OLO45" s="188"/>
      <c r="OLP45" s="188"/>
      <c r="OLQ45" s="188"/>
      <c r="OLR45" s="188"/>
      <c r="OLS45" s="188"/>
      <c r="OLT45" s="188"/>
      <c r="OLU45" s="188"/>
      <c r="OLV45" s="188"/>
      <c r="OLW45" s="188"/>
      <c r="OLX45" s="188"/>
      <c r="OLY45" s="188"/>
      <c r="OLZ45" s="188"/>
      <c r="OMA45" s="188"/>
      <c r="OMB45" s="188"/>
      <c r="OMC45" s="188"/>
      <c r="OMD45" s="188"/>
      <c r="OME45" s="188"/>
      <c r="OMF45" s="188"/>
      <c r="OMG45" s="188"/>
      <c r="OMH45" s="188"/>
      <c r="OMI45" s="188"/>
      <c r="OMJ45" s="188"/>
      <c r="OMK45" s="188"/>
      <c r="OML45" s="188"/>
      <c r="OMM45" s="188"/>
      <c r="OMN45" s="188"/>
      <c r="OMO45" s="188"/>
      <c r="OMP45" s="188"/>
      <c r="OMQ45" s="188"/>
      <c r="OMR45" s="188"/>
      <c r="OMS45" s="188"/>
      <c r="OMT45" s="188"/>
      <c r="OMU45" s="188"/>
      <c r="OMV45" s="188"/>
      <c r="OMW45" s="188"/>
      <c r="OMX45" s="188"/>
      <c r="OMY45" s="188"/>
      <c r="OMZ45" s="188"/>
      <c r="ONA45" s="188"/>
      <c r="ONB45" s="188"/>
      <c r="ONC45" s="188"/>
      <c r="OND45" s="188"/>
      <c r="ONE45" s="188"/>
      <c r="ONF45" s="188"/>
      <c r="ONG45" s="188"/>
      <c r="ONH45" s="188"/>
      <c r="ONI45" s="188"/>
      <c r="ONJ45" s="188"/>
      <c r="ONK45" s="188"/>
      <c r="ONL45" s="188"/>
      <c r="ONM45" s="188"/>
      <c r="ONN45" s="188"/>
      <c r="ONO45" s="188"/>
      <c r="ONP45" s="188"/>
      <c r="ONQ45" s="188"/>
      <c r="ONR45" s="188"/>
      <c r="ONS45" s="188"/>
      <c r="ONT45" s="188"/>
      <c r="ONU45" s="188"/>
      <c r="ONV45" s="188"/>
      <c r="ONW45" s="188"/>
      <c r="ONX45" s="188"/>
      <c r="ONY45" s="188"/>
      <c r="ONZ45" s="188"/>
      <c r="OOA45" s="188"/>
      <c r="OOB45" s="188"/>
      <c r="OOC45" s="188"/>
      <c r="OOD45" s="188"/>
      <c r="OOE45" s="188"/>
      <c r="OOF45" s="188"/>
      <c r="OOG45" s="188"/>
      <c r="OOH45" s="188"/>
      <c r="OOI45" s="188"/>
      <c r="OOJ45" s="188"/>
      <c r="OOK45" s="188"/>
      <c r="OOL45" s="188"/>
      <c r="OOM45" s="188"/>
      <c r="OON45" s="188"/>
      <c r="OOO45" s="188"/>
      <c r="OOP45" s="188"/>
      <c r="OOQ45" s="188"/>
      <c r="OOR45" s="188"/>
      <c r="OOS45" s="188"/>
      <c r="OOT45" s="188"/>
      <c r="OOU45" s="188"/>
      <c r="OOV45" s="188"/>
      <c r="OOW45" s="188"/>
      <c r="OOX45" s="188"/>
      <c r="OOY45" s="188"/>
      <c r="OOZ45" s="188"/>
      <c r="OPA45" s="188"/>
      <c r="OPB45" s="188"/>
      <c r="OPC45" s="188"/>
      <c r="OPD45" s="188"/>
      <c r="OPE45" s="188"/>
      <c r="OPF45" s="188"/>
      <c r="OPG45" s="188"/>
      <c r="OPH45" s="188"/>
      <c r="OPI45" s="188"/>
      <c r="OPJ45" s="188"/>
      <c r="OPK45" s="188"/>
      <c r="OPL45" s="188"/>
      <c r="OPM45" s="188"/>
      <c r="OPN45" s="188"/>
      <c r="OPO45" s="188"/>
      <c r="OPP45" s="188"/>
      <c r="OPQ45" s="188"/>
      <c r="OPR45" s="188"/>
      <c r="OPS45" s="188"/>
      <c r="OPT45" s="188"/>
      <c r="OPU45" s="188"/>
      <c r="OPV45" s="188"/>
      <c r="OPW45" s="188"/>
      <c r="OPX45" s="188"/>
      <c r="OPY45" s="188"/>
      <c r="OPZ45" s="188"/>
      <c r="OQA45" s="188"/>
      <c r="OQB45" s="188"/>
      <c r="OQC45" s="188"/>
      <c r="OQD45" s="188"/>
      <c r="OQE45" s="188"/>
      <c r="OQF45" s="188"/>
      <c r="OQG45" s="188"/>
      <c r="OQH45" s="188"/>
      <c r="OQI45" s="188"/>
      <c r="OQJ45" s="188"/>
      <c r="OQK45" s="188"/>
      <c r="OQL45" s="188"/>
      <c r="OQM45" s="188"/>
      <c r="OQN45" s="188"/>
      <c r="OQO45" s="188"/>
      <c r="OQP45" s="188"/>
      <c r="OQQ45" s="188"/>
      <c r="OQR45" s="188"/>
      <c r="OQS45" s="188"/>
      <c r="OQT45" s="188"/>
      <c r="OQU45" s="188"/>
      <c r="OQV45" s="188"/>
      <c r="OQW45" s="188"/>
      <c r="OQX45" s="188"/>
      <c r="OQY45" s="188"/>
      <c r="OQZ45" s="188"/>
      <c r="ORA45" s="188"/>
      <c r="ORB45" s="188"/>
      <c r="ORC45" s="188"/>
      <c r="ORD45" s="188"/>
      <c r="ORE45" s="188"/>
      <c r="ORF45" s="188"/>
      <c r="ORG45" s="188"/>
      <c r="ORH45" s="188"/>
      <c r="ORI45" s="188"/>
      <c r="ORJ45" s="188"/>
      <c r="ORK45" s="188"/>
      <c r="ORL45" s="188"/>
      <c r="ORM45" s="188"/>
      <c r="ORN45" s="188"/>
      <c r="ORO45" s="188"/>
      <c r="ORP45" s="188"/>
      <c r="ORQ45" s="188"/>
      <c r="ORR45" s="188"/>
      <c r="ORS45" s="188"/>
      <c r="ORT45" s="188"/>
      <c r="ORU45" s="188"/>
      <c r="ORV45" s="188"/>
      <c r="ORW45" s="188"/>
      <c r="ORX45" s="188"/>
      <c r="ORY45" s="188"/>
      <c r="ORZ45" s="188"/>
      <c r="OSA45" s="188"/>
      <c r="OSB45" s="188"/>
      <c r="OSC45" s="188"/>
      <c r="OSD45" s="188"/>
      <c r="OSE45" s="188"/>
      <c r="OSF45" s="188"/>
      <c r="OSG45" s="188"/>
      <c r="OSH45" s="188"/>
      <c r="OSI45" s="188"/>
      <c r="OSJ45" s="188"/>
      <c r="OSK45" s="188"/>
      <c r="OSL45" s="188"/>
      <c r="OSM45" s="188"/>
      <c r="OSN45" s="188"/>
      <c r="OSO45" s="188"/>
      <c r="OSP45" s="188"/>
      <c r="OSQ45" s="188"/>
      <c r="OSR45" s="188"/>
      <c r="OSS45" s="188"/>
      <c r="OST45" s="188"/>
      <c r="OSU45" s="188"/>
      <c r="OSV45" s="188"/>
      <c r="OSW45" s="188"/>
      <c r="OSX45" s="188"/>
      <c r="OSY45" s="188"/>
      <c r="OSZ45" s="188"/>
      <c r="OTA45" s="188"/>
      <c r="OTB45" s="188"/>
      <c r="OTC45" s="188"/>
      <c r="OTD45" s="188"/>
      <c r="OTE45" s="188"/>
      <c r="OTF45" s="188"/>
      <c r="OTG45" s="188"/>
      <c r="OTH45" s="188"/>
      <c r="OTI45" s="188"/>
      <c r="OTJ45" s="188"/>
      <c r="OTK45" s="188"/>
      <c r="OTL45" s="188"/>
      <c r="OTM45" s="188"/>
      <c r="OTN45" s="188"/>
      <c r="OTO45" s="188"/>
      <c r="OTP45" s="188"/>
      <c r="OTQ45" s="188"/>
      <c r="OTR45" s="188"/>
      <c r="OTS45" s="188"/>
      <c r="OTT45" s="188"/>
      <c r="OTU45" s="188"/>
      <c r="OTV45" s="188"/>
      <c r="OTW45" s="188"/>
      <c r="OTX45" s="188"/>
      <c r="OTY45" s="188"/>
      <c r="OTZ45" s="188"/>
      <c r="OUA45" s="188"/>
      <c r="OUB45" s="188"/>
      <c r="OUC45" s="188"/>
      <c r="OUD45" s="188"/>
      <c r="OUE45" s="188"/>
      <c r="OUF45" s="188"/>
      <c r="OUG45" s="188"/>
      <c r="OUH45" s="188"/>
      <c r="OUI45" s="188"/>
      <c r="OUJ45" s="188"/>
      <c r="OUK45" s="188"/>
      <c r="OUL45" s="188"/>
      <c r="OUM45" s="188"/>
      <c r="OUN45" s="188"/>
      <c r="OUO45" s="188"/>
      <c r="OUP45" s="188"/>
      <c r="OUQ45" s="188"/>
      <c r="OUR45" s="188"/>
      <c r="OUS45" s="188"/>
      <c r="OUT45" s="188"/>
      <c r="OUU45" s="188"/>
      <c r="OUV45" s="188"/>
      <c r="OUW45" s="188"/>
      <c r="OUX45" s="188"/>
      <c r="OUY45" s="188"/>
      <c r="OUZ45" s="188"/>
      <c r="OVA45" s="188"/>
      <c r="OVB45" s="188"/>
      <c r="OVC45" s="188"/>
      <c r="OVD45" s="188"/>
      <c r="OVE45" s="188"/>
      <c r="OVF45" s="188"/>
      <c r="OVG45" s="188"/>
      <c r="OVH45" s="188"/>
      <c r="OVI45" s="188"/>
      <c r="OVJ45" s="188"/>
      <c r="OVK45" s="188"/>
      <c r="OVL45" s="188"/>
      <c r="OVM45" s="188"/>
      <c r="OVN45" s="188"/>
      <c r="OVO45" s="188"/>
      <c r="OVP45" s="188"/>
      <c r="OVQ45" s="188"/>
      <c r="OVR45" s="188"/>
      <c r="OVS45" s="188"/>
      <c r="OVT45" s="188"/>
      <c r="OVU45" s="188"/>
      <c r="OVV45" s="188"/>
      <c r="OVW45" s="188"/>
      <c r="OVX45" s="188"/>
      <c r="OVY45" s="188"/>
      <c r="OVZ45" s="188"/>
      <c r="OWA45" s="188"/>
      <c r="OWB45" s="188"/>
      <c r="OWC45" s="188"/>
      <c r="OWD45" s="188"/>
      <c r="OWE45" s="188"/>
      <c r="OWF45" s="188"/>
      <c r="OWG45" s="188"/>
      <c r="OWH45" s="188"/>
      <c r="OWI45" s="188"/>
      <c r="OWJ45" s="188"/>
      <c r="OWK45" s="188"/>
      <c r="OWL45" s="188"/>
      <c r="OWM45" s="188"/>
      <c r="OWN45" s="188"/>
      <c r="OWO45" s="188"/>
      <c r="OWP45" s="188"/>
      <c r="OWQ45" s="188"/>
      <c r="OWR45" s="188"/>
      <c r="OWS45" s="188"/>
      <c r="OWT45" s="188"/>
      <c r="OWU45" s="188"/>
      <c r="OWV45" s="188"/>
      <c r="OWW45" s="188"/>
      <c r="OWX45" s="188"/>
      <c r="OWY45" s="188"/>
      <c r="OWZ45" s="188"/>
      <c r="OXA45" s="188"/>
      <c r="OXB45" s="188"/>
      <c r="OXC45" s="188"/>
      <c r="OXD45" s="188"/>
      <c r="OXE45" s="188"/>
      <c r="OXF45" s="188"/>
      <c r="OXG45" s="188"/>
      <c r="OXH45" s="188"/>
      <c r="OXI45" s="188"/>
      <c r="OXJ45" s="188"/>
      <c r="OXK45" s="188"/>
      <c r="OXL45" s="188"/>
      <c r="OXM45" s="188"/>
      <c r="OXN45" s="188"/>
      <c r="OXO45" s="188"/>
      <c r="OXP45" s="188"/>
      <c r="OXQ45" s="188"/>
      <c r="OXR45" s="188"/>
      <c r="OXS45" s="188"/>
      <c r="OXT45" s="188"/>
      <c r="OXU45" s="188"/>
      <c r="OXV45" s="188"/>
      <c r="OXW45" s="188"/>
      <c r="OXX45" s="188"/>
      <c r="OXY45" s="188"/>
      <c r="OXZ45" s="188"/>
      <c r="OYA45" s="188"/>
      <c r="OYB45" s="188"/>
      <c r="OYC45" s="188"/>
      <c r="OYD45" s="188"/>
      <c r="OYE45" s="188"/>
      <c r="OYF45" s="188"/>
      <c r="OYG45" s="188"/>
      <c r="OYH45" s="188"/>
      <c r="OYI45" s="188"/>
      <c r="OYJ45" s="188"/>
      <c r="OYK45" s="188"/>
      <c r="OYL45" s="188"/>
      <c r="OYM45" s="188"/>
      <c r="OYN45" s="188"/>
      <c r="OYO45" s="188"/>
      <c r="OYP45" s="188"/>
      <c r="OYQ45" s="188"/>
      <c r="OYR45" s="188"/>
      <c r="OYS45" s="188"/>
      <c r="OYT45" s="188"/>
      <c r="OYU45" s="188"/>
      <c r="OYV45" s="188"/>
      <c r="OYW45" s="188"/>
      <c r="OYX45" s="188"/>
      <c r="OYY45" s="188"/>
      <c r="OYZ45" s="188"/>
      <c r="OZA45" s="188"/>
      <c r="OZB45" s="188"/>
      <c r="OZC45" s="188"/>
      <c r="OZD45" s="188"/>
      <c r="OZE45" s="188"/>
      <c r="OZF45" s="188"/>
      <c r="OZG45" s="188"/>
      <c r="OZH45" s="188"/>
      <c r="OZI45" s="188"/>
      <c r="OZJ45" s="188"/>
      <c r="OZK45" s="188"/>
      <c r="OZL45" s="188"/>
      <c r="OZM45" s="188"/>
      <c r="OZN45" s="188"/>
      <c r="OZO45" s="188"/>
      <c r="OZP45" s="188"/>
      <c r="OZQ45" s="188"/>
      <c r="OZR45" s="188"/>
      <c r="OZS45" s="188"/>
      <c r="OZT45" s="188"/>
      <c r="OZU45" s="188"/>
      <c r="OZV45" s="188"/>
      <c r="OZW45" s="188"/>
      <c r="OZX45" s="188"/>
      <c r="OZY45" s="188"/>
      <c r="OZZ45" s="188"/>
      <c r="PAA45" s="188"/>
      <c r="PAB45" s="188"/>
      <c r="PAC45" s="188"/>
      <c r="PAD45" s="188"/>
      <c r="PAE45" s="188"/>
      <c r="PAF45" s="188"/>
      <c r="PAG45" s="188"/>
      <c r="PAH45" s="188"/>
      <c r="PAI45" s="188"/>
      <c r="PAJ45" s="188"/>
      <c r="PAK45" s="188"/>
      <c r="PAL45" s="188"/>
      <c r="PAM45" s="188"/>
      <c r="PAN45" s="188"/>
      <c r="PAO45" s="188"/>
      <c r="PAP45" s="188"/>
      <c r="PAQ45" s="188"/>
      <c r="PAR45" s="188"/>
      <c r="PAS45" s="188"/>
      <c r="PAT45" s="188"/>
      <c r="PAU45" s="188"/>
      <c r="PAV45" s="188"/>
      <c r="PAW45" s="188"/>
      <c r="PAX45" s="188"/>
      <c r="PAY45" s="188"/>
      <c r="PAZ45" s="188"/>
      <c r="PBA45" s="188"/>
      <c r="PBB45" s="188"/>
      <c r="PBC45" s="188"/>
      <c r="PBD45" s="188"/>
      <c r="PBE45" s="188"/>
      <c r="PBF45" s="188"/>
      <c r="PBG45" s="188"/>
      <c r="PBH45" s="188"/>
      <c r="PBI45" s="188"/>
      <c r="PBJ45" s="188"/>
      <c r="PBK45" s="188"/>
      <c r="PBL45" s="188"/>
      <c r="PBM45" s="188"/>
      <c r="PBN45" s="188"/>
      <c r="PBO45" s="188"/>
      <c r="PBP45" s="188"/>
      <c r="PBQ45" s="188"/>
      <c r="PBR45" s="188"/>
      <c r="PBS45" s="188"/>
      <c r="PBT45" s="188"/>
      <c r="PBU45" s="188"/>
      <c r="PBV45" s="188"/>
      <c r="PBW45" s="188"/>
      <c r="PBX45" s="188"/>
      <c r="PBY45" s="188"/>
      <c r="PBZ45" s="188"/>
      <c r="PCA45" s="188"/>
      <c r="PCB45" s="188"/>
      <c r="PCC45" s="188"/>
      <c r="PCD45" s="188"/>
      <c r="PCE45" s="188"/>
      <c r="PCF45" s="188"/>
      <c r="PCG45" s="188"/>
      <c r="PCH45" s="188"/>
      <c r="PCI45" s="188"/>
      <c r="PCJ45" s="188"/>
      <c r="PCK45" s="188"/>
      <c r="PCL45" s="188"/>
      <c r="PCM45" s="188"/>
      <c r="PCN45" s="188"/>
      <c r="PCO45" s="188"/>
      <c r="PCP45" s="188"/>
      <c r="PCQ45" s="188"/>
      <c r="PCR45" s="188"/>
      <c r="PCS45" s="188"/>
      <c r="PCT45" s="188"/>
      <c r="PCU45" s="188"/>
      <c r="PCV45" s="188"/>
      <c r="PCW45" s="188"/>
      <c r="PCX45" s="188"/>
      <c r="PCY45" s="188"/>
      <c r="PCZ45" s="188"/>
      <c r="PDA45" s="188"/>
      <c r="PDB45" s="188"/>
      <c r="PDC45" s="188"/>
      <c r="PDD45" s="188"/>
      <c r="PDE45" s="188"/>
      <c r="PDF45" s="188"/>
      <c r="PDG45" s="188"/>
      <c r="PDH45" s="188"/>
      <c r="PDI45" s="188"/>
      <c r="PDJ45" s="188"/>
      <c r="PDK45" s="188"/>
      <c r="PDL45" s="188"/>
      <c r="PDM45" s="188"/>
      <c r="PDN45" s="188"/>
      <c r="PDO45" s="188"/>
      <c r="PDP45" s="188"/>
      <c r="PDQ45" s="188"/>
      <c r="PDR45" s="188"/>
      <c r="PDS45" s="188"/>
      <c r="PDT45" s="188"/>
      <c r="PDU45" s="188"/>
      <c r="PDV45" s="188"/>
      <c r="PDW45" s="188"/>
      <c r="PDX45" s="188"/>
      <c r="PDY45" s="188"/>
      <c r="PDZ45" s="188"/>
      <c r="PEA45" s="188"/>
      <c r="PEB45" s="188"/>
      <c r="PEC45" s="188"/>
      <c r="PED45" s="188"/>
      <c r="PEE45" s="188"/>
      <c r="PEF45" s="188"/>
      <c r="PEG45" s="188"/>
      <c r="PEH45" s="188"/>
      <c r="PEI45" s="188"/>
      <c r="PEJ45" s="188"/>
      <c r="PEK45" s="188"/>
      <c r="PEL45" s="188"/>
      <c r="PEM45" s="188"/>
      <c r="PEN45" s="188"/>
      <c r="PEO45" s="188"/>
      <c r="PEP45" s="188"/>
      <c r="PEQ45" s="188"/>
      <c r="PER45" s="188"/>
      <c r="PES45" s="188"/>
      <c r="PET45" s="188"/>
      <c r="PEU45" s="188"/>
      <c r="PEV45" s="188"/>
      <c r="PEW45" s="188"/>
      <c r="PEX45" s="188"/>
      <c r="PEY45" s="188"/>
      <c r="PEZ45" s="188"/>
      <c r="PFA45" s="188"/>
      <c r="PFB45" s="188"/>
      <c r="PFC45" s="188"/>
      <c r="PFD45" s="188"/>
      <c r="PFE45" s="188"/>
      <c r="PFF45" s="188"/>
      <c r="PFG45" s="188"/>
      <c r="PFH45" s="188"/>
      <c r="PFI45" s="188"/>
      <c r="PFJ45" s="188"/>
      <c r="PFK45" s="188"/>
      <c r="PFL45" s="188"/>
      <c r="PFM45" s="188"/>
      <c r="PFN45" s="188"/>
      <c r="PFO45" s="188"/>
      <c r="PFP45" s="188"/>
      <c r="PFQ45" s="188"/>
      <c r="PFR45" s="188"/>
      <c r="PFS45" s="188"/>
      <c r="PFT45" s="188"/>
      <c r="PFU45" s="188"/>
      <c r="PFV45" s="188"/>
      <c r="PFW45" s="188"/>
      <c r="PFX45" s="188"/>
      <c r="PFY45" s="188"/>
      <c r="PFZ45" s="188"/>
      <c r="PGA45" s="188"/>
      <c r="PGB45" s="188"/>
      <c r="PGC45" s="188"/>
      <c r="PGD45" s="188"/>
      <c r="PGE45" s="188"/>
      <c r="PGF45" s="188"/>
      <c r="PGG45" s="188"/>
      <c r="PGH45" s="188"/>
      <c r="PGI45" s="188"/>
      <c r="PGJ45" s="188"/>
      <c r="PGK45" s="188"/>
      <c r="PGL45" s="188"/>
      <c r="PGM45" s="188"/>
      <c r="PGN45" s="188"/>
      <c r="PGO45" s="188"/>
      <c r="PGP45" s="188"/>
      <c r="PGQ45" s="188"/>
      <c r="PGR45" s="188"/>
      <c r="PGS45" s="188"/>
      <c r="PGT45" s="188"/>
      <c r="PGU45" s="188"/>
      <c r="PGV45" s="188"/>
      <c r="PGW45" s="188"/>
      <c r="PGX45" s="188"/>
      <c r="PGY45" s="188"/>
      <c r="PGZ45" s="188"/>
      <c r="PHA45" s="188"/>
      <c r="PHB45" s="188"/>
      <c r="PHC45" s="188"/>
      <c r="PHD45" s="188"/>
      <c r="PHE45" s="188"/>
      <c r="PHF45" s="188"/>
      <c r="PHG45" s="188"/>
      <c r="PHH45" s="188"/>
      <c r="PHI45" s="188"/>
      <c r="PHJ45" s="188"/>
      <c r="PHK45" s="188"/>
      <c r="PHL45" s="188"/>
      <c r="PHM45" s="188"/>
      <c r="PHN45" s="188"/>
      <c r="PHO45" s="188"/>
      <c r="PHP45" s="188"/>
      <c r="PHQ45" s="188"/>
      <c r="PHR45" s="188"/>
      <c r="PHS45" s="188"/>
      <c r="PHT45" s="188"/>
      <c r="PHU45" s="188"/>
      <c r="PHV45" s="188"/>
      <c r="PHW45" s="188"/>
      <c r="PHX45" s="188"/>
      <c r="PHY45" s="188"/>
      <c r="PHZ45" s="188"/>
      <c r="PIA45" s="188"/>
      <c r="PIB45" s="188"/>
      <c r="PIC45" s="188"/>
      <c r="PID45" s="188"/>
      <c r="PIE45" s="188"/>
      <c r="PIF45" s="188"/>
      <c r="PIG45" s="188"/>
      <c r="PIH45" s="188"/>
      <c r="PII45" s="188"/>
      <c r="PIJ45" s="188"/>
      <c r="PIK45" s="188"/>
      <c r="PIL45" s="188"/>
      <c r="PIM45" s="188"/>
      <c r="PIN45" s="188"/>
      <c r="PIO45" s="188"/>
      <c r="PIP45" s="188"/>
      <c r="PIQ45" s="188"/>
      <c r="PIR45" s="188"/>
      <c r="PIS45" s="188"/>
      <c r="PIT45" s="188"/>
      <c r="PIU45" s="188"/>
      <c r="PIV45" s="188"/>
      <c r="PIW45" s="188"/>
      <c r="PIX45" s="188"/>
      <c r="PIY45" s="188"/>
      <c r="PIZ45" s="188"/>
      <c r="PJA45" s="188"/>
      <c r="PJB45" s="188"/>
      <c r="PJC45" s="188"/>
      <c r="PJD45" s="188"/>
      <c r="PJE45" s="188"/>
      <c r="PJF45" s="188"/>
      <c r="PJG45" s="188"/>
      <c r="PJH45" s="188"/>
      <c r="PJI45" s="188"/>
      <c r="PJJ45" s="188"/>
      <c r="PJK45" s="188"/>
      <c r="PJL45" s="188"/>
      <c r="PJM45" s="188"/>
      <c r="PJN45" s="188"/>
      <c r="PJO45" s="188"/>
      <c r="PJP45" s="188"/>
      <c r="PJQ45" s="188"/>
      <c r="PJR45" s="188"/>
      <c r="PJS45" s="188"/>
      <c r="PJT45" s="188"/>
      <c r="PJU45" s="188"/>
      <c r="PJV45" s="188"/>
      <c r="PJW45" s="188"/>
      <c r="PJX45" s="188"/>
      <c r="PJY45" s="188"/>
      <c r="PJZ45" s="188"/>
      <c r="PKA45" s="188"/>
      <c r="PKB45" s="188"/>
      <c r="PKC45" s="188"/>
      <c r="PKD45" s="188"/>
      <c r="PKE45" s="188"/>
      <c r="PKF45" s="188"/>
      <c r="PKG45" s="188"/>
      <c r="PKH45" s="188"/>
      <c r="PKI45" s="188"/>
      <c r="PKJ45" s="188"/>
      <c r="PKK45" s="188"/>
      <c r="PKL45" s="188"/>
      <c r="PKM45" s="188"/>
      <c r="PKN45" s="188"/>
      <c r="PKO45" s="188"/>
      <c r="PKP45" s="188"/>
      <c r="PKQ45" s="188"/>
      <c r="PKR45" s="188"/>
      <c r="PKS45" s="188"/>
      <c r="PKT45" s="188"/>
      <c r="PKU45" s="188"/>
      <c r="PKV45" s="188"/>
      <c r="PKW45" s="188"/>
      <c r="PKX45" s="188"/>
      <c r="PKY45" s="188"/>
      <c r="PKZ45" s="188"/>
      <c r="PLA45" s="188"/>
      <c r="PLB45" s="188"/>
      <c r="PLC45" s="188"/>
      <c r="PLD45" s="188"/>
      <c r="PLE45" s="188"/>
      <c r="PLF45" s="188"/>
      <c r="PLG45" s="188"/>
      <c r="PLH45" s="188"/>
      <c r="PLI45" s="188"/>
      <c r="PLJ45" s="188"/>
      <c r="PLK45" s="188"/>
      <c r="PLL45" s="188"/>
      <c r="PLM45" s="188"/>
      <c r="PLN45" s="188"/>
      <c r="PLO45" s="188"/>
      <c r="PLP45" s="188"/>
      <c r="PLQ45" s="188"/>
      <c r="PLR45" s="188"/>
      <c r="PLS45" s="188"/>
      <c r="PLT45" s="188"/>
      <c r="PLU45" s="188"/>
      <c r="PLV45" s="188"/>
      <c r="PLW45" s="188"/>
      <c r="PLX45" s="188"/>
      <c r="PLY45" s="188"/>
      <c r="PLZ45" s="188"/>
      <c r="PMA45" s="188"/>
      <c r="PMB45" s="188"/>
      <c r="PMC45" s="188"/>
      <c r="PMD45" s="188"/>
      <c r="PME45" s="188"/>
      <c r="PMF45" s="188"/>
      <c r="PMG45" s="188"/>
      <c r="PMH45" s="188"/>
      <c r="PMI45" s="188"/>
      <c r="PMJ45" s="188"/>
      <c r="PMK45" s="188"/>
      <c r="PML45" s="188"/>
      <c r="PMM45" s="188"/>
      <c r="PMN45" s="188"/>
      <c r="PMO45" s="188"/>
      <c r="PMP45" s="188"/>
      <c r="PMQ45" s="188"/>
      <c r="PMR45" s="188"/>
      <c r="PMS45" s="188"/>
      <c r="PMT45" s="188"/>
      <c r="PMU45" s="188"/>
      <c r="PMV45" s="188"/>
      <c r="PMW45" s="188"/>
      <c r="PMX45" s="188"/>
      <c r="PMY45" s="188"/>
      <c r="PMZ45" s="188"/>
      <c r="PNA45" s="188"/>
      <c r="PNB45" s="188"/>
      <c r="PNC45" s="188"/>
      <c r="PND45" s="188"/>
      <c r="PNE45" s="188"/>
      <c r="PNF45" s="188"/>
      <c r="PNG45" s="188"/>
      <c r="PNH45" s="188"/>
      <c r="PNI45" s="188"/>
      <c r="PNJ45" s="188"/>
      <c r="PNK45" s="188"/>
      <c r="PNL45" s="188"/>
      <c r="PNM45" s="188"/>
      <c r="PNN45" s="188"/>
      <c r="PNO45" s="188"/>
      <c r="PNP45" s="188"/>
      <c r="PNQ45" s="188"/>
      <c r="PNR45" s="188"/>
      <c r="PNS45" s="188"/>
      <c r="PNT45" s="188"/>
      <c r="PNU45" s="188"/>
      <c r="PNV45" s="188"/>
      <c r="PNW45" s="188"/>
      <c r="PNX45" s="188"/>
      <c r="PNY45" s="188"/>
      <c r="PNZ45" s="188"/>
      <c r="POA45" s="188"/>
      <c r="POB45" s="188"/>
      <c r="POC45" s="188"/>
      <c r="POD45" s="188"/>
      <c r="POE45" s="188"/>
      <c r="POF45" s="188"/>
      <c r="POG45" s="188"/>
      <c r="POH45" s="188"/>
      <c r="POI45" s="188"/>
      <c r="POJ45" s="188"/>
      <c r="POK45" s="188"/>
      <c r="POL45" s="188"/>
      <c r="POM45" s="188"/>
      <c r="PON45" s="188"/>
      <c r="POO45" s="188"/>
      <c r="POP45" s="188"/>
      <c r="POQ45" s="188"/>
      <c r="POR45" s="188"/>
      <c r="POS45" s="188"/>
      <c r="POT45" s="188"/>
      <c r="POU45" s="188"/>
      <c r="POV45" s="188"/>
      <c r="POW45" s="188"/>
      <c r="POX45" s="188"/>
      <c r="POY45" s="188"/>
      <c r="POZ45" s="188"/>
      <c r="PPA45" s="188"/>
      <c r="PPB45" s="188"/>
      <c r="PPC45" s="188"/>
      <c r="PPD45" s="188"/>
      <c r="PPE45" s="188"/>
      <c r="PPF45" s="188"/>
      <c r="PPG45" s="188"/>
      <c r="PPH45" s="188"/>
      <c r="PPI45" s="188"/>
      <c r="PPJ45" s="188"/>
      <c r="PPK45" s="188"/>
      <c r="PPL45" s="188"/>
      <c r="PPM45" s="188"/>
      <c r="PPN45" s="188"/>
      <c r="PPO45" s="188"/>
      <c r="PPP45" s="188"/>
      <c r="PPQ45" s="188"/>
      <c r="PPR45" s="188"/>
      <c r="PPS45" s="188"/>
      <c r="PPT45" s="188"/>
      <c r="PPU45" s="188"/>
      <c r="PPV45" s="188"/>
      <c r="PPW45" s="188"/>
      <c r="PPX45" s="188"/>
      <c r="PPY45" s="188"/>
      <c r="PPZ45" s="188"/>
      <c r="PQA45" s="188"/>
      <c r="PQB45" s="188"/>
      <c r="PQC45" s="188"/>
      <c r="PQD45" s="188"/>
      <c r="PQE45" s="188"/>
      <c r="PQF45" s="188"/>
      <c r="PQG45" s="188"/>
      <c r="PQH45" s="188"/>
      <c r="PQI45" s="188"/>
      <c r="PQJ45" s="188"/>
      <c r="PQK45" s="188"/>
      <c r="PQL45" s="188"/>
      <c r="PQM45" s="188"/>
      <c r="PQN45" s="188"/>
      <c r="PQO45" s="188"/>
      <c r="PQP45" s="188"/>
      <c r="PQQ45" s="188"/>
      <c r="PQR45" s="188"/>
      <c r="PQS45" s="188"/>
      <c r="PQT45" s="188"/>
      <c r="PQU45" s="188"/>
      <c r="PQV45" s="188"/>
      <c r="PQW45" s="188"/>
      <c r="PQX45" s="188"/>
      <c r="PQY45" s="188"/>
      <c r="PQZ45" s="188"/>
      <c r="PRA45" s="188"/>
      <c r="PRB45" s="188"/>
      <c r="PRC45" s="188"/>
      <c r="PRD45" s="188"/>
      <c r="PRE45" s="188"/>
      <c r="PRF45" s="188"/>
      <c r="PRG45" s="188"/>
      <c r="PRH45" s="188"/>
      <c r="PRI45" s="188"/>
      <c r="PRJ45" s="188"/>
      <c r="PRK45" s="188"/>
      <c r="PRL45" s="188"/>
      <c r="PRM45" s="188"/>
      <c r="PRN45" s="188"/>
      <c r="PRO45" s="188"/>
      <c r="PRP45" s="188"/>
      <c r="PRQ45" s="188"/>
      <c r="PRR45" s="188"/>
      <c r="PRS45" s="188"/>
      <c r="PRT45" s="188"/>
      <c r="PRU45" s="188"/>
      <c r="PRV45" s="188"/>
      <c r="PRW45" s="188"/>
      <c r="PRX45" s="188"/>
      <c r="PRY45" s="188"/>
      <c r="PRZ45" s="188"/>
      <c r="PSA45" s="188"/>
      <c r="PSB45" s="188"/>
      <c r="PSC45" s="188"/>
      <c r="PSD45" s="188"/>
      <c r="PSE45" s="188"/>
      <c r="PSF45" s="188"/>
      <c r="PSG45" s="188"/>
      <c r="PSH45" s="188"/>
      <c r="PSI45" s="188"/>
      <c r="PSJ45" s="188"/>
      <c r="PSK45" s="188"/>
      <c r="PSL45" s="188"/>
      <c r="PSM45" s="188"/>
      <c r="PSN45" s="188"/>
      <c r="PSO45" s="188"/>
      <c r="PSP45" s="188"/>
      <c r="PSQ45" s="188"/>
      <c r="PSR45" s="188"/>
      <c r="PSS45" s="188"/>
      <c r="PST45" s="188"/>
      <c r="PSU45" s="188"/>
      <c r="PSV45" s="188"/>
      <c r="PSW45" s="188"/>
      <c r="PSX45" s="188"/>
      <c r="PSY45" s="188"/>
      <c r="PSZ45" s="188"/>
      <c r="PTA45" s="188"/>
      <c r="PTB45" s="188"/>
      <c r="PTC45" s="188"/>
      <c r="PTD45" s="188"/>
      <c r="PTE45" s="188"/>
      <c r="PTF45" s="188"/>
      <c r="PTG45" s="188"/>
      <c r="PTH45" s="188"/>
      <c r="PTI45" s="188"/>
      <c r="PTJ45" s="188"/>
      <c r="PTK45" s="188"/>
      <c r="PTL45" s="188"/>
      <c r="PTM45" s="188"/>
      <c r="PTN45" s="188"/>
      <c r="PTO45" s="188"/>
      <c r="PTP45" s="188"/>
      <c r="PTQ45" s="188"/>
      <c r="PTR45" s="188"/>
      <c r="PTS45" s="188"/>
      <c r="PTT45" s="188"/>
      <c r="PTU45" s="188"/>
      <c r="PTV45" s="188"/>
      <c r="PTW45" s="188"/>
      <c r="PTX45" s="188"/>
      <c r="PTY45" s="188"/>
      <c r="PTZ45" s="188"/>
      <c r="PUA45" s="188"/>
      <c r="PUB45" s="188"/>
      <c r="PUC45" s="188"/>
      <c r="PUD45" s="188"/>
      <c r="PUE45" s="188"/>
      <c r="PUF45" s="188"/>
      <c r="PUG45" s="188"/>
      <c r="PUH45" s="188"/>
      <c r="PUI45" s="188"/>
      <c r="PUJ45" s="188"/>
      <c r="PUK45" s="188"/>
      <c r="PUL45" s="188"/>
      <c r="PUM45" s="188"/>
      <c r="PUN45" s="188"/>
      <c r="PUO45" s="188"/>
      <c r="PUP45" s="188"/>
      <c r="PUQ45" s="188"/>
      <c r="PUR45" s="188"/>
      <c r="PUS45" s="188"/>
      <c r="PUT45" s="188"/>
      <c r="PUU45" s="188"/>
      <c r="PUV45" s="188"/>
      <c r="PUW45" s="188"/>
      <c r="PUX45" s="188"/>
      <c r="PUY45" s="188"/>
      <c r="PUZ45" s="188"/>
      <c r="PVA45" s="188"/>
      <c r="PVB45" s="188"/>
      <c r="PVC45" s="188"/>
      <c r="PVD45" s="188"/>
      <c r="PVE45" s="188"/>
      <c r="PVF45" s="188"/>
      <c r="PVG45" s="188"/>
      <c r="PVH45" s="188"/>
      <c r="PVI45" s="188"/>
      <c r="PVJ45" s="188"/>
      <c r="PVK45" s="188"/>
      <c r="PVL45" s="188"/>
      <c r="PVM45" s="188"/>
      <c r="PVN45" s="188"/>
      <c r="PVO45" s="188"/>
      <c r="PVP45" s="188"/>
      <c r="PVQ45" s="188"/>
      <c r="PVR45" s="188"/>
      <c r="PVS45" s="188"/>
      <c r="PVT45" s="188"/>
      <c r="PVU45" s="188"/>
      <c r="PVV45" s="188"/>
      <c r="PVW45" s="188"/>
      <c r="PVX45" s="188"/>
      <c r="PVY45" s="188"/>
      <c r="PVZ45" s="188"/>
      <c r="PWA45" s="188"/>
      <c r="PWB45" s="188"/>
      <c r="PWC45" s="188"/>
      <c r="PWD45" s="188"/>
      <c r="PWE45" s="188"/>
      <c r="PWF45" s="188"/>
      <c r="PWG45" s="188"/>
      <c r="PWH45" s="188"/>
      <c r="PWI45" s="188"/>
      <c r="PWJ45" s="188"/>
      <c r="PWK45" s="188"/>
      <c r="PWL45" s="188"/>
      <c r="PWM45" s="188"/>
      <c r="PWN45" s="188"/>
      <c r="PWO45" s="188"/>
      <c r="PWP45" s="188"/>
      <c r="PWQ45" s="188"/>
      <c r="PWR45" s="188"/>
      <c r="PWS45" s="188"/>
      <c r="PWT45" s="188"/>
      <c r="PWU45" s="188"/>
      <c r="PWV45" s="188"/>
      <c r="PWW45" s="188"/>
      <c r="PWX45" s="188"/>
      <c r="PWY45" s="188"/>
      <c r="PWZ45" s="188"/>
      <c r="PXA45" s="188"/>
      <c r="PXB45" s="188"/>
      <c r="PXC45" s="188"/>
      <c r="PXD45" s="188"/>
      <c r="PXE45" s="188"/>
      <c r="PXF45" s="188"/>
      <c r="PXG45" s="188"/>
      <c r="PXH45" s="188"/>
      <c r="PXI45" s="188"/>
      <c r="PXJ45" s="188"/>
      <c r="PXK45" s="188"/>
      <c r="PXL45" s="188"/>
      <c r="PXM45" s="188"/>
      <c r="PXN45" s="188"/>
      <c r="PXO45" s="188"/>
      <c r="PXP45" s="188"/>
      <c r="PXQ45" s="188"/>
      <c r="PXR45" s="188"/>
      <c r="PXS45" s="188"/>
      <c r="PXT45" s="188"/>
      <c r="PXU45" s="188"/>
      <c r="PXV45" s="188"/>
      <c r="PXW45" s="188"/>
      <c r="PXX45" s="188"/>
      <c r="PXY45" s="188"/>
      <c r="PXZ45" s="188"/>
      <c r="PYA45" s="188"/>
      <c r="PYB45" s="188"/>
      <c r="PYC45" s="188"/>
      <c r="PYD45" s="188"/>
      <c r="PYE45" s="188"/>
      <c r="PYF45" s="188"/>
      <c r="PYG45" s="188"/>
      <c r="PYH45" s="188"/>
      <c r="PYI45" s="188"/>
      <c r="PYJ45" s="188"/>
      <c r="PYK45" s="188"/>
      <c r="PYL45" s="188"/>
      <c r="PYM45" s="188"/>
      <c r="PYN45" s="188"/>
      <c r="PYO45" s="188"/>
      <c r="PYP45" s="188"/>
      <c r="PYQ45" s="188"/>
      <c r="PYR45" s="188"/>
      <c r="PYS45" s="188"/>
      <c r="PYT45" s="188"/>
      <c r="PYU45" s="188"/>
      <c r="PYV45" s="188"/>
      <c r="PYW45" s="188"/>
      <c r="PYX45" s="188"/>
      <c r="PYY45" s="188"/>
      <c r="PYZ45" s="188"/>
      <c r="PZA45" s="188"/>
      <c r="PZB45" s="188"/>
      <c r="PZC45" s="188"/>
      <c r="PZD45" s="188"/>
      <c r="PZE45" s="188"/>
      <c r="PZF45" s="188"/>
      <c r="PZG45" s="188"/>
      <c r="PZH45" s="188"/>
      <c r="PZI45" s="188"/>
      <c r="PZJ45" s="188"/>
      <c r="PZK45" s="188"/>
      <c r="PZL45" s="188"/>
      <c r="PZM45" s="188"/>
      <c r="PZN45" s="188"/>
      <c r="PZO45" s="188"/>
      <c r="PZP45" s="188"/>
      <c r="PZQ45" s="188"/>
      <c r="PZR45" s="188"/>
      <c r="PZS45" s="188"/>
      <c r="PZT45" s="188"/>
      <c r="PZU45" s="188"/>
      <c r="PZV45" s="188"/>
      <c r="PZW45" s="188"/>
      <c r="PZX45" s="188"/>
      <c r="PZY45" s="188"/>
      <c r="PZZ45" s="188"/>
      <c r="QAA45" s="188"/>
      <c r="QAB45" s="188"/>
      <c r="QAC45" s="188"/>
      <c r="QAD45" s="188"/>
      <c r="QAE45" s="188"/>
      <c r="QAF45" s="188"/>
      <c r="QAG45" s="188"/>
      <c r="QAH45" s="188"/>
      <c r="QAI45" s="188"/>
      <c r="QAJ45" s="188"/>
      <c r="QAK45" s="188"/>
      <c r="QAL45" s="188"/>
      <c r="QAM45" s="188"/>
      <c r="QAN45" s="188"/>
      <c r="QAO45" s="188"/>
      <c r="QAP45" s="188"/>
      <c r="QAQ45" s="188"/>
      <c r="QAR45" s="188"/>
      <c r="QAS45" s="188"/>
      <c r="QAT45" s="188"/>
      <c r="QAU45" s="188"/>
      <c r="QAV45" s="188"/>
      <c r="QAW45" s="188"/>
      <c r="QAX45" s="188"/>
      <c r="QAY45" s="188"/>
      <c r="QAZ45" s="188"/>
      <c r="QBA45" s="188"/>
      <c r="QBB45" s="188"/>
      <c r="QBC45" s="188"/>
      <c r="QBD45" s="188"/>
      <c r="QBE45" s="188"/>
      <c r="QBF45" s="188"/>
      <c r="QBG45" s="188"/>
      <c r="QBH45" s="188"/>
      <c r="QBI45" s="188"/>
      <c r="QBJ45" s="188"/>
      <c r="QBK45" s="188"/>
      <c r="QBL45" s="188"/>
      <c r="QBM45" s="188"/>
      <c r="QBN45" s="188"/>
      <c r="QBO45" s="188"/>
      <c r="QBP45" s="188"/>
      <c r="QBQ45" s="188"/>
      <c r="QBR45" s="188"/>
      <c r="QBS45" s="188"/>
      <c r="QBT45" s="188"/>
      <c r="QBU45" s="188"/>
      <c r="QBV45" s="188"/>
      <c r="QBW45" s="188"/>
      <c r="QBX45" s="188"/>
      <c r="QBY45" s="188"/>
      <c r="QBZ45" s="188"/>
      <c r="QCA45" s="188"/>
      <c r="QCB45" s="188"/>
      <c r="QCC45" s="188"/>
      <c r="QCD45" s="188"/>
      <c r="QCE45" s="188"/>
      <c r="QCF45" s="188"/>
      <c r="QCG45" s="188"/>
      <c r="QCH45" s="188"/>
      <c r="QCI45" s="188"/>
      <c r="QCJ45" s="188"/>
      <c r="QCK45" s="188"/>
      <c r="QCL45" s="188"/>
      <c r="QCM45" s="188"/>
      <c r="QCN45" s="188"/>
      <c r="QCO45" s="188"/>
      <c r="QCP45" s="188"/>
      <c r="QCQ45" s="188"/>
      <c r="QCR45" s="188"/>
      <c r="QCS45" s="188"/>
      <c r="QCT45" s="188"/>
      <c r="QCU45" s="188"/>
      <c r="QCV45" s="188"/>
      <c r="QCW45" s="188"/>
      <c r="QCX45" s="188"/>
      <c r="QCY45" s="188"/>
      <c r="QCZ45" s="188"/>
      <c r="QDA45" s="188"/>
      <c r="QDB45" s="188"/>
      <c r="QDC45" s="188"/>
      <c r="QDD45" s="188"/>
      <c r="QDE45" s="188"/>
      <c r="QDF45" s="188"/>
      <c r="QDG45" s="188"/>
      <c r="QDH45" s="188"/>
      <c r="QDI45" s="188"/>
      <c r="QDJ45" s="188"/>
      <c r="QDK45" s="188"/>
      <c r="QDL45" s="188"/>
      <c r="QDM45" s="188"/>
      <c r="QDN45" s="188"/>
      <c r="QDO45" s="188"/>
      <c r="QDP45" s="188"/>
      <c r="QDQ45" s="188"/>
      <c r="QDR45" s="188"/>
      <c r="QDS45" s="188"/>
      <c r="QDT45" s="188"/>
      <c r="QDU45" s="188"/>
      <c r="QDV45" s="188"/>
      <c r="QDW45" s="188"/>
      <c r="QDX45" s="188"/>
      <c r="QDY45" s="188"/>
      <c r="QDZ45" s="188"/>
      <c r="QEA45" s="188"/>
      <c r="QEB45" s="188"/>
      <c r="QEC45" s="188"/>
      <c r="QED45" s="188"/>
      <c r="QEE45" s="188"/>
      <c r="QEF45" s="188"/>
      <c r="QEG45" s="188"/>
      <c r="QEH45" s="188"/>
      <c r="QEI45" s="188"/>
      <c r="QEJ45" s="188"/>
      <c r="QEK45" s="188"/>
      <c r="QEL45" s="188"/>
      <c r="QEM45" s="188"/>
      <c r="QEN45" s="188"/>
      <c r="QEO45" s="188"/>
      <c r="QEP45" s="188"/>
      <c r="QEQ45" s="188"/>
      <c r="QER45" s="188"/>
      <c r="QES45" s="188"/>
      <c r="QET45" s="188"/>
      <c r="QEU45" s="188"/>
      <c r="QEV45" s="188"/>
      <c r="QEW45" s="188"/>
      <c r="QEX45" s="188"/>
      <c r="QEY45" s="188"/>
      <c r="QEZ45" s="188"/>
      <c r="QFA45" s="188"/>
      <c r="QFB45" s="188"/>
      <c r="QFC45" s="188"/>
      <c r="QFD45" s="188"/>
      <c r="QFE45" s="188"/>
      <c r="QFF45" s="188"/>
      <c r="QFG45" s="188"/>
      <c r="QFH45" s="188"/>
      <c r="QFI45" s="188"/>
      <c r="QFJ45" s="188"/>
      <c r="QFK45" s="188"/>
      <c r="QFL45" s="188"/>
      <c r="QFM45" s="188"/>
      <c r="QFN45" s="188"/>
      <c r="QFO45" s="188"/>
      <c r="QFP45" s="188"/>
      <c r="QFQ45" s="188"/>
      <c r="QFR45" s="188"/>
      <c r="QFS45" s="188"/>
      <c r="QFT45" s="188"/>
      <c r="QFU45" s="188"/>
      <c r="QFV45" s="188"/>
      <c r="QFW45" s="188"/>
      <c r="QFX45" s="188"/>
      <c r="QFY45" s="188"/>
      <c r="QFZ45" s="188"/>
      <c r="QGA45" s="188"/>
      <c r="QGB45" s="188"/>
      <c r="QGC45" s="188"/>
      <c r="QGD45" s="188"/>
      <c r="QGE45" s="188"/>
      <c r="QGF45" s="188"/>
      <c r="QGG45" s="188"/>
      <c r="QGH45" s="188"/>
      <c r="QGI45" s="188"/>
      <c r="QGJ45" s="188"/>
      <c r="QGK45" s="188"/>
      <c r="QGL45" s="188"/>
      <c r="QGM45" s="188"/>
      <c r="QGN45" s="188"/>
      <c r="QGO45" s="188"/>
      <c r="QGP45" s="188"/>
      <c r="QGQ45" s="188"/>
      <c r="QGR45" s="188"/>
      <c r="QGS45" s="188"/>
      <c r="QGT45" s="188"/>
      <c r="QGU45" s="188"/>
      <c r="QGV45" s="188"/>
      <c r="QGW45" s="188"/>
      <c r="QGX45" s="188"/>
      <c r="QGY45" s="188"/>
      <c r="QGZ45" s="188"/>
      <c r="QHA45" s="188"/>
      <c r="QHB45" s="188"/>
      <c r="QHC45" s="188"/>
      <c r="QHD45" s="188"/>
      <c r="QHE45" s="188"/>
      <c r="QHF45" s="188"/>
      <c r="QHG45" s="188"/>
      <c r="QHH45" s="188"/>
      <c r="QHI45" s="188"/>
      <c r="QHJ45" s="188"/>
      <c r="QHK45" s="188"/>
      <c r="QHL45" s="188"/>
      <c r="QHM45" s="188"/>
      <c r="QHN45" s="188"/>
      <c r="QHO45" s="188"/>
      <c r="QHP45" s="188"/>
      <c r="QHQ45" s="188"/>
      <c r="QHR45" s="188"/>
      <c r="QHS45" s="188"/>
      <c r="QHT45" s="188"/>
      <c r="QHU45" s="188"/>
      <c r="QHV45" s="188"/>
      <c r="QHW45" s="188"/>
      <c r="QHX45" s="188"/>
      <c r="QHY45" s="188"/>
      <c r="QHZ45" s="188"/>
      <c r="QIA45" s="188"/>
      <c r="QIB45" s="188"/>
      <c r="QIC45" s="188"/>
      <c r="QID45" s="188"/>
      <c r="QIE45" s="188"/>
      <c r="QIF45" s="188"/>
      <c r="QIG45" s="188"/>
      <c r="QIH45" s="188"/>
      <c r="QII45" s="188"/>
      <c r="QIJ45" s="188"/>
      <c r="QIK45" s="188"/>
      <c r="QIL45" s="188"/>
      <c r="QIM45" s="188"/>
      <c r="QIN45" s="188"/>
      <c r="QIO45" s="188"/>
      <c r="QIP45" s="188"/>
      <c r="QIQ45" s="188"/>
      <c r="QIR45" s="188"/>
      <c r="QIS45" s="188"/>
      <c r="QIT45" s="188"/>
      <c r="QIU45" s="188"/>
      <c r="QIV45" s="188"/>
      <c r="QIW45" s="188"/>
      <c r="QIX45" s="188"/>
      <c r="QIY45" s="188"/>
      <c r="QIZ45" s="188"/>
      <c r="QJA45" s="188"/>
      <c r="QJB45" s="188"/>
      <c r="QJC45" s="188"/>
      <c r="QJD45" s="188"/>
      <c r="QJE45" s="188"/>
      <c r="QJF45" s="188"/>
      <c r="QJG45" s="188"/>
      <c r="QJH45" s="188"/>
      <c r="QJI45" s="188"/>
      <c r="QJJ45" s="188"/>
      <c r="QJK45" s="188"/>
      <c r="QJL45" s="188"/>
      <c r="QJM45" s="188"/>
      <c r="QJN45" s="188"/>
      <c r="QJO45" s="188"/>
      <c r="QJP45" s="188"/>
      <c r="QJQ45" s="188"/>
      <c r="QJR45" s="188"/>
      <c r="QJS45" s="188"/>
      <c r="QJT45" s="188"/>
      <c r="QJU45" s="188"/>
      <c r="QJV45" s="188"/>
      <c r="QJW45" s="188"/>
      <c r="QJX45" s="188"/>
      <c r="QJY45" s="188"/>
      <c r="QJZ45" s="188"/>
      <c r="QKA45" s="188"/>
      <c r="QKB45" s="188"/>
      <c r="QKC45" s="188"/>
      <c r="QKD45" s="188"/>
      <c r="QKE45" s="188"/>
      <c r="QKF45" s="188"/>
      <c r="QKG45" s="188"/>
      <c r="QKH45" s="188"/>
      <c r="QKI45" s="188"/>
      <c r="QKJ45" s="188"/>
      <c r="QKK45" s="188"/>
      <c r="QKL45" s="188"/>
      <c r="QKM45" s="188"/>
      <c r="QKN45" s="188"/>
      <c r="QKO45" s="188"/>
      <c r="QKP45" s="188"/>
      <c r="QKQ45" s="188"/>
      <c r="QKR45" s="188"/>
      <c r="QKS45" s="188"/>
      <c r="QKT45" s="188"/>
      <c r="QKU45" s="188"/>
      <c r="QKV45" s="188"/>
      <c r="QKW45" s="188"/>
      <c r="QKX45" s="188"/>
      <c r="QKY45" s="188"/>
      <c r="QKZ45" s="188"/>
      <c r="QLA45" s="188"/>
      <c r="QLB45" s="188"/>
      <c r="QLC45" s="188"/>
      <c r="QLD45" s="188"/>
      <c r="QLE45" s="188"/>
      <c r="QLF45" s="188"/>
      <c r="QLG45" s="188"/>
      <c r="QLH45" s="188"/>
      <c r="QLI45" s="188"/>
      <c r="QLJ45" s="188"/>
      <c r="QLK45" s="188"/>
      <c r="QLL45" s="188"/>
      <c r="QLM45" s="188"/>
      <c r="QLN45" s="188"/>
      <c r="QLO45" s="188"/>
      <c r="QLP45" s="188"/>
      <c r="QLQ45" s="188"/>
      <c r="QLR45" s="188"/>
      <c r="QLS45" s="188"/>
      <c r="QLT45" s="188"/>
      <c r="QLU45" s="188"/>
      <c r="QLV45" s="188"/>
      <c r="QLW45" s="188"/>
      <c r="QLX45" s="188"/>
      <c r="QLY45" s="188"/>
      <c r="QLZ45" s="188"/>
      <c r="QMA45" s="188"/>
      <c r="QMB45" s="188"/>
      <c r="QMC45" s="188"/>
      <c r="QMD45" s="188"/>
      <c r="QME45" s="188"/>
      <c r="QMF45" s="188"/>
      <c r="QMG45" s="188"/>
      <c r="QMH45" s="188"/>
      <c r="QMI45" s="188"/>
      <c r="QMJ45" s="188"/>
      <c r="QMK45" s="188"/>
      <c r="QML45" s="188"/>
      <c r="QMM45" s="188"/>
      <c r="QMN45" s="188"/>
      <c r="QMO45" s="188"/>
      <c r="QMP45" s="188"/>
      <c r="QMQ45" s="188"/>
      <c r="QMR45" s="188"/>
      <c r="QMS45" s="188"/>
      <c r="QMT45" s="188"/>
      <c r="QMU45" s="188"/>
      <c r="QMV45" s="188"/>
      <c r="QMW45" s="188"/>
      <c r="QMX45" s="188"/>
      <c r="QMY45" s="188"/>
      <c r="QMZ45" s="188"/>
      <c r="QNA45" s="188"/>
      <c r="QNB45" s="188"/>
      <c r="QNC45" s="188"/>
      <c r="QND45" s="188"/>
      <c r="QNE45" s="188"/>
      <c r="QNF45" s="188"/>
      <c r="QNG45" s="188"/>
      <c r="QNH45" s="188"/>
      <c r="QNI45" s="188"/>
      <c r="QNJ45" s="188"/>
      <c r="QNK45" s="188"/>
      <c r="QNL45" s="188"/>
      <c r="QNM45" s="188"/>
      <c r="QNN45" s="188"/>
      <c r="QNO45" s="188"/>
      <c r="QNP45" s="188"/>
      <c r="QNQ45" s="188"/>
      <c r="QNR45" s="188"/>
      <c r="QNS45" s="188"/>
      <c r="QNT45" s="188"/>
      <c r="QNU45" s="188"/>
      <c r="QNV45" s="188"/>
      <c r="QNW45" s="188"/>
      <c r="QNX45" s="188"/>
      <c r="QNY45" s="188"/>
      <c r="QNZ45" s="188"/>
      <c r="QOA45" s="188"/>
      <c r="QOB45" s="188"/>
      <c r="QOC45" s="188"/>
      <c r="QOD45" s="188"/>
      <c r="QOE45" s="188"/>
      <c r="QOF45" s="188"/>
      <c r="QOG45" s="188"/>
      <c r="QOH45" s="188"/>
      <c r="QOI45" s="188"/>
      <c r="QOJ45" s="188"/>
      <c r="QOK45" s="188"/>
      <c r="QOL45" s="188"/>
      <c r="QOM45" s="188"/>
      <c r="QON45" s="188"/>
      <c r="QOO45" s="188"/>
      <c r="QOP45" s="188"/>
      <c r="QOQ45" s="188"/>
      <c r="QOR45" s="188"/>
      <c r="QOS45" s="188"/>
      <c r="QOT45" s="188"/>
      <c r="QOU45" s="188"/>
      <c r="QOV45" s="188"/>
      <c r="QOW45" s="188"/>
      <c r="QOX45" s="188"/>
      <c r="QOY45" s="188"/>
      <c r="QOZ45" s="188"/>
      <c r="QPA45" s="188"/>
      <c r="QPB45" s="188"/>
      <c r="QPC45" s="188"/>
      <c r="QPD45" s="188"/>
      <c r="QPE45" s="188"/>
      <c r="QPF45" s="188"/>
      <c r="QPG45" s="188"/>
      <c r="QPH45" s="188"/>
      <c r="QPI45" s="188"/>
      <c r="QPJ45" s="188"/>
      <c r="QPK45" s="188"/>
      <c r="QPL45" s="188"/>
      <c r="QPM45" s="188"/>
      <c r="QPN45" s="188"/>
      <c r="QPO45" s="188"/>
      <c r="QPP45" s="188"/>
      <c r="QPQ45" s="188"/>
      <c r="QPR45" s="188"/>
      <c r="QPS45" s="188"/>
      <c r="QPT45" s="188"/>
      <c r="QPU45" s="188"/>
      <c r="QPV45" s="188"/>
      <c r="QPW45" s="188"/>
      <c r="QPX45" s="188"/>
      <c r="QPY45" s="188"/>
      <c r="QPZ45" s="188"/>
      <c r="QQA45" s="188"/>
      <c r="QQB45" s="188"/>
      <c r="QQC45" s="188"/>
      <c r="QQD45" s="188"/>
      <c r="QQE45" s="188"/>
      <c r="QQF45" s="188"/>
      <c r="QQG45" s="188"/>
      <c r="QQH45" s="188"/>
      <c r="QQI45" s="188"/>
      <c r="QQJ45" s="188"/>
      <c r="QQK45" s="188"/>
      <c r="QQL45" s="188"/>
      <c r="QQM45" s="188"/>
      <c r="QQN45" s="188"/>
      <c r="QQO45" s="188"/>
      <c r="QQP45" s="188"/>
      <c r="QQQ45" s="188"/>
      <c r="QQR45" s="188"/>
      <c r="QQS45" s="188"/>
      <c r="QQT45" s="188"/>
      <c r="QQU45" s="188"/>
      <c r="QQV45" s="188"/>
      <c r="QQW45" s="188"/>
      <c r="QQX45" s="188"/>
      <c r="QQY45" s="188"/>
      <c r="QQZ45" s="188"/>
      <c r="QRA45" s="188"/>
      <c r="QRB45" s="188"/>
      <c r="QRC45" s="188"/>
      <c r="QRD45" s="188"/>
      <c r="QRE45" s="188"/>
      <c r="QRF45" s="188"/>
      <c r="QRG45" s="188"/>
      <c r="QRH45" s="188"/>
      <c r="QRI45" s="188"/>
      <c r="QRJ45" s="188"/>
      <c r="QRK45" s="188"/>
      <c r="QRL45" s="188"/>
      <c r="QRM45" s="188"/>
      <c r="QRN45" s="188"/>
      <c r="QRO45" s="188"/>
      <c r="QRP45" s="188"/>
      <c r="QRQ45" s="188"/>
      <c r="QRR45" s="188"/>
      <c r="QRS45" s="188"/>
      <c r="QRT45" s="188"/>
      <c r="QRU45" s="188"/>
      <c r="QRV45" s="188"/>
      <c r="QRW45" s="188"/>
      <c r="QRX45" s="188"/>
      <c r="QRY45" s="188"/>
      <c r="QRZ45" s="188"/>
      <c r="QSA45" s="188"/>
      <c r="QSB45" s="188"/>
      <c r="QSC45" s="188"/>
      <c r="QSD45" s="188"/>
      <c r="QSE45" s="188"/>
      <c r="QSF45" s="188"/>
      <c r="QSG45" s="188"/>
      <c r="QSH45" s="188"/>
      <c r="QSI45" s="188"/>
      <c r="QSJ45" s="188"/>
      <c r="QSK45" s="188"/>
      <c r="QSL45" s="188"/>
      <c r="QSM45" s="188"/>
      <c r="QSN45" s="188"/>
      <c r="QSO45" s="188"/>
      <c r="QSP45" s="188"/>
      <c r="QSQ45" s="188"/>
      <c r="QSR45" s="188"/>
      <c r="QSS45" s="188"/>
      <c r="QST45" s="188"/>
      <c r="QSU45" s="188"/>
      <c r="QSV45" s="188"/>
      <c r="QSW45" s="188"/>
      <c r="QSX45" s="188"/>
      <c r="QSY45" s="188"/>
      <c r="QSZ45" s="188"/>
      <c r="QTA45" s="188"/>
      <c r="QTB45" s="188"/>
      <c r="QTC45" s="188"/>
      <c r="QTD45" s="188"/>
      <c r="QTE45" s="188"/>
      <c r="QTF45" s="188"/>
      <c r="QTG45" s="188"/>
      <c r="QTH45" s="188"/>
      <c r="QTI45" s="188"/>
      <c r="QTJ45" s="188"/>
      <c r="QTK45" s="188"/>
      <c r="QTL45" s="188"/>
      <c r="QTM45" s="188"/>
      <c r="QTN45" s="188"/>
      <c r="QTO45" s="188"/>
      <c r="QTP45" s="188"/>
      <c r="QTQ45" s="188"/>
      <c r="QTR45" s="188"/>
      <c r="QTS45" s="188"/>
      <c r="QTT45" s="188"/>
      <c r="QTU45" s="188"/>
      <c r="QTV45" s="188"/>
      <c r="QTW45" s="188"/>
      <c r="QTX45" s="188"/>
      <c r="QTY45" s="188"/>
      <c r="QTZ45" s="188"/>
      <c r="QUA45" s="188"/>
      <c r="QUB45" s="188"/>
      <c r="QUC45" s="188"/>
      <c r="QUD45" s="188"/>
      <c r="QUE45" s="188"/>
      <c r="QUF45" s="188"/>
      <c r="QUG45" s="188"/>
      <c r="QUH45" s="188"/>
      <c r="QUI45" s="188"/>
      <c r="QUJ45" s="188"/>
      <c r="QUK45" s="188"/>
      <c r="QUL45" s="188"/>
      <c r="QUM45" s="188"/>
      <c r="QUN45" s="188"/>
      <c r="QUO45" s="188"/>
      <c r="QUP45" s="188"/>
      <c r="QUQ45" s="188"/>
      <c r="QUR45" s="188"/>
      <c r="QUS45" s="188"/>
      <c r="QUT45" s="188"/>
      <c r="QUU45" s="188"/>
      <c r="QUV45" s="188"/>
      <c r="QUW45" s="188"/>
      <c r="QUX45" s="188"/>
      <c r="QUY45" s="188"/>
      <c r="QUZ45" s="188"/>
      <c r="QVA45" s="188"/>
      <c r="QVB45" s="188"/>
      <c r="QVC45" s="188"/>
      <c r="QVD45" s="188"/>
      <c r="QVE45" s="188"/>
      <c r="QVF45" s="188"/>
      <c r="QVG45" s="188"/>
      <c r="QVH45" s="188"/>
      <c r="QVI45" s="188"/>
      <c r="QVJ45" s="188"/>
      <c r="QVK45" s="188"/>
      <c r="QVL45" s="188"/>
      <c r="QVM45" s="188"/>
      <c r="QVN45" s="188"/>
      <c r="QVO45" s="188"/>
      <c r="QVP45" s="188"/>
      <c r="QVQ45" s="188"/>
      <c r="QVR45" s="188"/>
      <c r="QVS45" s="188"/>
      <c r="QVT45" s="188"/>
      <c r="QVU45" s="188"/>
      <c r="QVV45" s="188"/>
      <c r="QVW45" s="188"/>
      <c r="QVX45" s="188"/>
      <c r="QVY45" s="188"/>
      <c r="QVZ45" s="188"/>
      <c r="QWA45" s="188"/>
      <c r="QWB45" s="188"/>
      <c r="QWC45" s="188"/>
      <c r="QWD45" s="188"/>
      <c r="QWE45" s="188"/>
      <c r="QWF45" s="188"/>
      <c r="QWG45" s="188"/>
      <c r="QWH45" s="188"/>
      <c r="QWI45" s="188"/>
      <c r="QWJ45" s="188"/>
      <c r="QWK45" s="188"/>
      <c r="QWL45" s="188"/>
      <c r="QWM45" s="188"/>
      <c r="QWN45" s="188"/>
      <c r="QWO45" s="188"/>
      <c r="QWP45" s="188"/>
      <c r="QWQ45" s="188"/>
      <c r="QWR45" s="188"/>
      <c r="QWS45" s="188"/>
      <c r="QWT45" s="188"/>
      <c r="QWU45" s="188"/>
      <c r="QWV45" s="188"/>
      <c r="QWW45" s="188"/>
      <c r="QWX45" s="188"/>
      <c r="QWY45" s="188"/>
      <c r="QWZ45" s="188"/>
      <c r="QXA45" s="188"/>
      <c r="QXB45" s="188"/>
      <c r="QXC45" s="188"/>
      <c r="QXD45" s="188"/>
      <c r="QXE45" s="188"/>
      <c r="QXF45" s="188"/>
      <c r="QXG45" s="188"/>
      <c r="QXH45" s="188"/>
      <c r="QXI45" s="188"/>
      <c r="QXJ45" s="188"/>
      <c r="QXK45" s="188"/>
      <c r="QXL45" s="188"/>
      <c r="QXM45" s="188"/>
      <c r="QXN45" s="188"/>
      <c r="QXO45" s="188"/>
      <c r="QXP45" s="188"/>
      <c r="QXQ45" s="188"/>
      <c r="QXR45" s="188"/>
      <c r="QXS45" s="188"/>
      <c r="QXT45" s="188"/>
      <c r="QXU45" s="188"/>
      <c r="QXV45" s="188"/>
      <c r="QXW45" s="188"/>
      <c r="QXX45" s="188"/>
      <c r="QXY45" s="188"/>
      <c r="QXZ45" s="188"/>
      <c r="QYA45" s="188"/>
      <c r="QYB45" s="188"/>
      <c r="QYC45" s="188"/>
      <c r="QYD45" s="188"/>
      <c r="QYE45" s="188"/>
      <c r="QYF45" s="188"/>
      <c r="QYG45" s="188"/>
      <c r="QYH45" s="188"/>
      <c r="QYI45" s="188"/>
      <c r="QYJ45" s="188"/>
      <c r="QYK45" s="188"/>
      <c r="QYL45" s="188"/>
      <c r="QYM45" s="188"/>
      <c r="QYN45" s="188"/>
      <c r="QYO45" s="188"/>
      <c r="QYP45" s="188"/>
      <c r="QYQ45" s="188"/>
      <c r="QYR45" s="188"/>
      <c r="QYS45" s="188"/>
      <c r="QYT45" s="188"/>
      <c r="QYU45" s="188"/>
      <c r="QYV45" s="188"/>
      <c r="QYW45" s="188"/>
      <c r="QYX45" s="188"/>
      <c r="QYY45" s="188"/>
      <c r="QYZ45" s="188"/>
      <c r="QZA45" s="188"/>
      <c r="QZB45" s="188"/>
      <c r="QZC45" s="188"/>
      <c r="QZD45" s="188"/>
      <c r="QZE45" s="188"/>
      <c r="QZF45" s="188"/>
      <c r="QZG45" s="188"/>
      <c r="QZH45" s="188"/>
      <c r="QZI45" s="188"/>
      <c r="QZJ45" s="188"/>
      <c r="QZK45" s="188"/>
      <c r="QZL45" s="188"/>
      <c r="QZM45" s="188"/>
      <c r="QZN45" s="188"/>
      <c r="QZO45" s="188"/>
      <c r="QZP45" s="188"/>
      <c r="QZQ45" s="188"/>
      <c r="QZR45" s="188"/>
      <c r="QZS45" s="188"/>
      <c r="QZT45" s="188"/>
      <c r="QZU45" s="188"/>
      <c r="QZV45" s="188"/>
      <c r="QZW45" s="188"/>
      <c r="QZX45" s="188"/>
      <c r="QZY45" s="188"/>
      <c r="QZZ45" s="188"/>
      <c r="RAA45" s="188"/>
      <c r="RAB45" s="188"/>
      <c r="RAC45" s="188"/>
      <c r="RAD45" s="188"/>
      <c r="RAE45" s="188"/>
      <c r="RAF45" s="188"/>
      <c r="RAG45" s="188"/>
      <c r="RAH45" s="188"/>
      <c r="RAI45" s="188"/>
      <c r="RAJ45" s="188"/>
      <c r="RAK45" s="188"/>
      <c r="RAL45" s="188"/>
      <c r="RAM45" s="188"/>
      <c r="RAN45" s="188"/>
      <c r="RAO45" s="188"/>
      <c r="RAP45" s="188"/>
      <c r="RAQ45" s="188"/>
      <c r="RAR45" s="188"/>
      <c r="RAS45" s="188"/>
      <c r="RAT45" s="188"/>
      <c r="RAU45" s="188"/>
      <c r="RAV45" s="188"/>
      <c r="RAW45" s="188"/>
      <c r="RAX45" s="188"/>
      <c r="RAY45" s="188"/>
      <c r="RAZ45" s="188"/>
      <c r="RBA45" s="188"/>
      <c r="RBB45" s="188"/>
      <c r="RBC45" s="188"/>
      <c r="RBD45" s="188"/>
      <c r="RBE45" s="188"/>
      <c r="RBF45" s="188"/>
      <c r="RBG45" s="188"/>
      <c r="RBH45" s="188"/>
      <c r="RBI45" s="188"/>
      <c r="RBJ45" s="188"/>
      <c r="RBK45" s="188"/>
      <c r="RBL45" s="188"/>
      <c r="RBM45" s="188"/>
      <c r="RBN45" s="188"/>
      <c r="RBO45" s="188"/>
      <c r="RBP45" s="188"/>
      <c r="RBQ45" s="188"/>
      <c r="RBR45" s="188"/>
      <c r="RBS45" s="188"/>
      <c r="RBT45" s="188"/>
      <c r="RBU45" s="188"/>
      <c r="RBV45" s="188"/>
      <c r="RBW45" s="188"/>
      <c r="RBX45" s="188"/>
      <c r="RBY45" s="188"/>
      <c r="RBZ45" s="188"/>
      <c r="RCA45" s="188"/>
      <c r="RCB45" s="188"/>
      <c r="RCC45" s="188"/>
      <c r="RCD45" s="188"/>
      <c r="RCE45" s="188"/>
      <c r="RCF45" s="188"/>
      <c r="RCG45" s="188"/>
      <c r="RCH45" s="188"/>
      <c r="RCI45" s="188"/>
      <c r="RCJ45" s="188"/>
      <c r="RCK45" s="188"/>
      <c r="RCL45" s="188"/>
      <c r="RCM45" s="188"/>
      <c r="RCN45" s="188"/>
      <c r="RCO45" s="188"/>
      <c r="RCP45" s="188"/>
      <c r="RCQ45" s="188"/>
      <c r="RCR45" s="188"/>
      <c r="RCS45" s="188"/>
      <c r="RCT45" s="188"/>
      <c r="RCU45" s="188"/>
      <c r="RCV45" s="188"/>
      <c r="RCW45" s="188"/>
      <c r="RCX45" s="188"/>
      <c r="RCY45" s="188"/>
      <c r="RCZ45" s="188"/>
      <c r="RDA45" s="188"/>
      <c r="RDB45" s="188"/>
      <c r="RDC45" s="188"/>
      <c r="RDD45" s="188"/>
      <c r="RDE45" s="188"/>
      <c r="RDF45" s="188"/>
      <c r="RDG45" s="188"/>
      <c r="RDH45" s="188"/>
      <c r="RDI45" s="188"/>
      <c r="RDJ45" s="188"/>
      <c r="RDK45" s="188"/>
      <c r="RDL45" s="188"/>
      <c r="RDM45" s="188"/>
      <c r="RDN45" s="188"/>
      <c r="RDO45" s="188"/>
      <c r="RDP45" s="188"/>
      <c r="RDQ45" s="188"/>
      <c r="RDR45" s="188"/>
      <c r="RDS45" s="188"/>
      <c r="RDT45" s="188"/>
      <c r="RDU45" s="188"/>
      <c r="RDV45" s="188"/>
      <c r="RDW45" s="188"/>
      <c r="RDX45" s="188"/>
      <c r="RDY45" s="188"/>
      <c r="RDZ45" s="188"/>
      <c r="REA45" s="188"/>
      <c r="REB45" s="188"/>
      <c r="REC45" s="188"/>
      <c r="RED45" s="188"/>
      <c r="REE45" s="188"/>
      <c r="REF45" s="188"/>
      <c r="REG45" s="188"/>
      <c r="REH45" s="188"/>
      <c r="REI45" s="188"/>
      <c r="REJ45" s="188"/>
      <c r="REK45" s="188"/>
      <c r="REL45" s="188"/>
      <c r="REM45" s="188"/>
      <c r="REN45" s="188"/>
      <c r="REO45" s="188"/>
      <c r="REP45" s="188"/>
      <c r="REQ45" s="188"/>
      <c r="RER45" s="188"/>
      <c r="RES45" s="188"/>
      <c r="RET45" s="188"/>
      <c r="REU45" s="188"/>
      <c r="REV45" s="188"/>
      <c r="REW45" s="188"/>
      <c r="REX45" s="188"/>
      <c r="REY45" s="188"/>
      <c r="REZ45" s="188"/>
      <c r="RFA45" s="188"/>
      <c r="RFB45" s="188"/>
      <c r="RFC45" s="188"/>
      <c r="RFD45" s="188"/>
      <c r="RFE45" s="188"/>
      <c r="RFF45" s="188"/>
      <c r="RFG45" s="188"/>
      <c r="RFH45" s="188"/>
      <c r="RFI45" s="188"/>
      <c r="RFJ45" s="188"/>
      <c r="RFK45" s="188"/>
      <c r="RFL45" s="188"/>
      <c r="RFM45" s="188"/>
      <c r="RFN45" s="188"/>
      <c r="RFO45" s="188"/>
      <c r="RFP45" s="188"/>
      <c r="RFQ45" s="188"/>
      <c r="RFR45" s="188"/>
      <c r="RFS45" s="188"/>
      <c r="RFT45" s="188"/>
      <c r="RFU45" s="188"/>
      <c r="RFV45" s="188"/>
      <c r="RFW45" s="188"/>
      <c r="RFX45" s="188"/>
      <c r="RFY45" s="188"/>
      <c r="RFZ45" s="188"/>
      <c r="RGA45" s="188"/>
      <c r="RGB45" s="188"/>
      <c r="RGC45" s="188"/>
      <c r="RGD45" s="188"/>
      <c r="RGE45" s="188"/>
      <c r="RGF45" s="188"/>
      <c r="RGG45" s="188"/>
      <c r="RGH45" s="188"/>
      <c r="RGI45" s="188"/>
      <c r="RGJ45" s="188"/>
      <c r="RGK45" s="188"/>
      <c r="RGL45" s="188"/>
      <c r="RGM45" s="188"/>
      <c r="RGN45" s="188"/>
      <c r="RGO45" s="188"/>
      <c r="RGP45" s="188"/>
      <c r="RGQ45" s="188"/>
      <c r="RGR45" s="188"/>
      <c r="RGS45" s="188"/>
      <c r="RGT45" s="188"/>
      <c r="RGU45" s="188"/>
      <c r="RGV45" s="188"/>
      <c r="RGW45" s="188"/>
      <c r="RGX45" s="188"/>
      <c r="RGY45" s="188"/>
      <c r="RGZ45" s="188"/>
      <c r="RHA45" s="188"/>
      <c r="RHB45" s="188"/>
      <c r="RHC45" s="188"/>
      <c r="RHD45" s="188"/>
      <c r="RHE45" s="188"/>
      <c r="RHF45" s="188"/>
      <c r="RHG45" s="188"/>
      <c r="RHH45" s="188"/>
      <c r="RHI45" s="188"/>
      <c r="RHJ45" s="188"/>
      <c r="RHK45" s="188"/>
      <c r="RHL45" s="188"/>
      <c r="RHM45" s="188"/>
      <c r="RHN45" s="188"/>
      <c r="RHO45" s="188"/>
      <c r="RHP45" s="188"/>
      <c r="RHQ45" s="188"/>
      <c r="RHR45" s="188"/>
      <c r="RHS45" s="188"/>
      <c r="RHT45" s="188"/>
      <c r="RHU45" s="188"/>
      <c r="RHV45" s="188"/>
      <c r="RHW45" s="188"/>
      <c r="RHX45" s="188"/>
      <c r="RHY45" s="188"/>
      <c r="RHZ45" s="188"/>
      <c r="RIA45" s="188"/>
      <c r="RIB45" s="188"/>
      <c r="RIC45" s="188"/>
      <c r="RID45" s="188"/>
      <c r="RIE45" s="188"/>
      <c r="RIF45" s="188"/>
      <c r="RIG45" s="188"/>
      <c r="RIH45" s="188"/>
      <c r="RII45" s="188"/>
      <c r="RIJ45" s="188"/>
      <c r="RIK45" s="188"/>
      <c r="RIL45" s="188"/>
      <c r="RIM45" s="188"/>
      <c r="RIN45" s="188"/>
      <c r="RIO45" s="188"/>
      <c r="RIP45" s="188"/>
      <c r="RIQ45" s="188"/>
      <c r="RIR45" s="188"/>
      <c r="RIS45" s="188"/>
      <c r="RIT45" s="188"/>
      <c r="RIU45" s="188"/>
      <c r="RIV45" s="188"/>
      <c r="RIW45" s="188"/>
      <c r="RIX45" s="188"/>
      <c r="RIY45" s="188"/>
      <c r="RIZ45" s="188"/>
      <c r="RJA45" s="188"/>
      <c r="RJB45" s="188"/>
      <c r="RJC45" s="188"/>
      <c r="RJD45" s="188"/>
      <c r="RJE45" s="188"/>
      <c r="RJF45" s="188"/>
      <c r="RJG45" s="188"/>
      <c r="RJH45" s="188"/>
      <c r="RJI45" s="188"/>
      <c r="RJJ45" s="188"/>
      <c r="RJK45" s="188"/>
      <c r="RJL45" s="188"/>
      <c r="RJM45" s="188"/>
      <c r="RJN45" s="188"/>
      <c r="RJO45" s="188"/>
      <c r="RJP45" s="188"/>
      <c r="RJQ45" s="188"/>
      <c r="RJR45" s="188"/>
      <c r="RJS45" s="188"/>
      <c r="RJT45" s="188"/>
      <c r="RJU45" s="188"/>
      <c r="RJV45" s="188"/>
      <c r="RJW45" s="188"/>
      <c r="RJX45" s="188"/>
      <c r="RJY45" s="188"/>
      <c r="RJZ45" s="188"/>
      <c r="RKA45" s="188"/>
      <c r="RKB45" s="188"/>
      <c r="RKC45" s="188"/>
      <c r="RKD45" s="188"/>
      <c r="RKE45" s="188"/>
      <c r="RKF45" s="188"/>
      <c r="RKG45" s="188"/>
      <c r="RKH45" s="188"/>
      <c r="RKI45" s="188"/>
      <c r="RKJ45" s="188"/>
      <c r="RKK45" s="188"/>
      <c r="RKL45" s="188"/>
      <c r="RKM45" s="188"/>
      <c r="RKN45" s="188"/>
      <c r="RKO45" s="188"/>
      <c r="RKP45" s="188"/>
      <c r="RKQ45" s="188"/>
      <c r="RKR45" s="188"/>
      <c r="RKS45" s="188"/>
      <c r="RKT45" s="188"/>
      <c r="RKU45" s="188"/>
      <c r="RKV45" s="188"/>
      <c r="RKW45" s="188"/>
      <c r="RKX45" s="188"/>
      <c r="RKY45" s="188"/>
      <c r="RKZ45" s="188"/>
      <c r="RLA45" s="188"/>
      <c r="RLB45" s="188"/>
      <c r="RLC45" s="188"/>
      <c r="RLD45" s="188"/>
      <c r="RLE45" s="188"/>
      <c r="RLF45" s="188"/>
      <c r="RLG45" s="188"/>
      <c r="RLH45" s="188"/>
      <c r="RLI45" s="188"/>
      <c r="RLJ45" s="188"/>
      <c r="RLK45" s="188"/>
      <c r="RLL45" s="188"/>
      <c r="RLM45" s="188"/>
      <c r="RLN45" s="188"/>
      <c r="RLO45" s="188"/>
      <c r="RLP45" s="188"/>
      <c r="RLQ45" s="188"/>
      <c r="RLR45" s="188"/>
      <c r="RLS45" s="188"/>
      <c r="RLT45" s="188"/>
      <c r="RLU45" s="188"/>
      <c r="RLV45" s="188"/>
      <c r="RLW45" s="188"/>
      <c r="RLX45" s="188"/>
      <c r="RLY45" s="188"/>
      <c r="RLZ45" s="188"/>
      <c r="RMA45" s="188"/>
      <c r="RMB45" s="188"/>
      <c r="RMC45" s="188"/>
      <c r="RMD45" s="188"/>
      <c r="RME45" s="188"/>
      <c r="RMF45" s="188"/>
      <c r="RMG45" s="188"/>
      <c r="RMH45" s="188"/>
      <c r="RMI45" s="188"/>
      <c r="RMJ45" s="188"/>
      <c r="RMK45" s="188"/>
      <c r="RML45" s="188"/>
      <c r="RMM45" s="188"/>
      <c r="RMN45" s="188"/>
      <c r="RMO45" s="188"/>
      <c r="RMP45" s="188"/>
      <c r="RMQ45" s="188"/>
      <c r="RMR45" s="188"/>
      <c r="RMS45" s="188"/>
      <c r="RMT45" s="188"/>
      <c r="RMU45" s="188"/>
      <c r="RMV45" s="188"/>
      <c r="RMW45" s="188"/>
      <c r="RMX45" s="188"/>
      <c r="RMY45" s="188"/>
      <c r="RMZ45" s="188"/>
      <c r="RNA45" s="188"/>
      <c r="RNB45" s="188"/>
      <c r="RNC45" s="188"/>
      <c r="RND45" s="188"/>
      <c r="RNE45" s="188"/>
      <c r="RNF45" s="188"/>
      <c r="RNG45" s="188"/>
      <c r="RNH45" s="188"/>
      <c r="RNI45" s="188"/>
      <c r="RNJ45" s="188"/>
      <c r="RNK45" s="188"/>
      <c r="RNL45" s="188"/>
      <c r="RNM45" s="188"/>
      <c r="RNN45" s="188"/>
      <c r="RNO45" s="188"/>
      <c r="RNP45" s="188"/>
      <c r="RNQ45" s="188"/>
      <c r="RNR45" s="188"/>
      <c r="RNS45" s="188"/>
      <c r="RNT45" s="188"/>
      <c r="RNU45" s="188"/>
      <c r="RNV45" s="188"/>
      <c r="RNW45" s="188"/>
      <c r="RNX45" s="188"/>
      <c r="RNY45" s="188"/>
      <c r="RNZ45" s="188"/>
      <c r="ROA45" s="188"/>
      <c r="ROB45" s="188"/>
      <c r="ROC45" s="188"/>
      <c r="ROD45" s="188"/>
      <c r="ROE45" s="188"/>
      <c r="ROF45" s="188"/>
      <c r="ROG45" s="188"/>
      <c r="ROH45" s="188"/>
      <c r="ROI45" s="188"/>
      <c r="ROJ45" s="188"/>
      <c r="ROK45" s="188"/>
      <c r="ROL45" s="188"/>
      <c r="ROM45" s="188"/>
      <c r="RON45" s="188"/>
      <c r="ROO45" s="188"/>
      <c r="ROP45" s="188"/>
      <c r="ROQ45" s="188"/>
      <c r="ROR45" s="188"/>
      <c r="ROS45" s="188"/>
      <c r="ROT45" s="188"/>
      <c r="ROU45" s="188"/>
      <c r="ROV45" s="188"/>
      <c r="ROW45" s="188"/>
      <c r="ROX45" s="188"/>
      <c r="ROY45" s="188"/>
      <c r="ROZ45" s="188"/>
      <c r="RPA45" s="188"/>
      <c r="RPB45" s="188"/>
      <c r="RPC45" s="188"/>
      <c r="RPD45" s="188"/>
      <c r="RPE45" s="188"/>
      <c r="RPF45" s="188"/>
      <c r="RPG45" s="188"/>
      <c r="RPH45" s="188"/>
      <c r="RPI45" s="188"/>
      <c r="RPJ45" s="188"/>
      <c r="RPK45" s="188"/>
      <c r="RPL45" s="188"/>
      <c r="RPM45" s="188"/>
      <c r="RPN45" s="188"/>
      <c r="RPO45" s="188"/>
      <c r="RPP45" s="188"/>
      <c r="RPQ45" s="188"/>
      <c r="RPR45" s="188"/>
      <c r="RPS45" s="188"/>
      <c r="RPT45" s="188"/>
      <c r="RPU45" s="188"/>
      <c r="RPV45" s="188"/>
      <c r="RPW45" s="188"/>
      <c r="RPX45" s="188"/>
      <c r="RPY45" s="188"/>
      <c r="RPZ45" s="188"/>
      <c r="RQA45" s="188"/>
      <c r="RQB45" s="188"/>
      <c r="RQC45" s="188"/>
      <c r="RQD45" s="188"/>
      <c r="RQE45" s="188"/>
      <c r="RQF45" s="188"/>
      <c r="RQG45" s="188"/>
      <c r="RQH45" s="188"/>
      <c r="RQI45" s="188"/>
      <c r="RQJ45" s="188"/>
      <c r="RQK45" s="188"/>
      <c r="RQL45" s="188"/>
      <c r="RQM45" s="188"/>
      <c r="RQN45" s="188"/>
      <c r="RQO45" s="188"/>
      <c r="RQP45" s="188"/>
      <c r="RQQ45" s="188"/>
      <c r="RQR45" s="188"/>
      <c r="RQS45" s="188"/>
      <c r="RQT45" s="188"/>
      <c r="RQU45" s="188"/>
      <c r="RQV45" s="188"/>
      <c r="RQW45" s="188"/>
      <c r="RQX45" s="188"/>
      <c r="RQY45" s="188"/>
      <c r="RQZ45" s="188"/>
      <c r="RRA45" s="188"/>
      <c r="RRB45" s="188"/>
      <c r="RRC45" s="188"/>
      <c r="RRD45" s="188"/>
      <c r="RRE45" s="188"/>
      <c r="RRF45" s="188"/>
      <c r="RRG45" s="188"/>
      <c r="RRH45" s="188"/>
      <c r="RRI45" s="188"/>
      <c r="RRJ45" s="188"/>
      <c r="RRK45" s="188"/>
      <c r="RRL45" s="188"/>
      <c r="RRM45" s="188"/>
      <c r="RRN45" s="188"/>
      <c r="RRO45" s="188"/>
      <c r="RRP45" s="188"/>
      <c r="RRQ45" s="188"/>
      <c r="RRR45" s="188"/>
      <c r="RRS45" s="188"/>
      <c r="RRT45" s="188"/>
      <c r="RRU45" s="188"/>
      <c r="RRV45" s="188"/>
      <c r="RRW45" s="188"/>
      <c r="RRX45" s="188"/>
      <c r="RRY45" s="188"/>
      <c r="RRZ45" s="188"/>
      <c r="RSA45" s="188"/>
      <c r="RSB45" s="188"/>
      <c r="RSC45" s="188"/>
      <c r="RSD45" s="188"/>
      <c r="RSE45" s="188"/>
      <c r="RSF45" s="188"/>
      <c r="RSG45" s="188"/>
      <c r="RSH45" s="188"/>
      <c r="RSI45" s="188"/>
      <c r="RSJ45" s="188"/>
      <c r="RSK45" s="188"/>
      <c r="RSL45" s="188"/>
      <c r="RSM45" s="188"/>
      <c r="RSN45" s="188"/>
      <c r="RSO45" s="188"/>
      <c r="RSP45" s="188"/>
      <c r="RSQ45" s="188"/>
      <c r="RSR45" s="188"/>
      <c r="RSS45" s="188"/>
      <c r="RST45" s="188"/>
      <c r="RSU45" s="188"/>
      <c r="RSV45" s="188"/>
      <c r="RSW45" s="188"/>
      <c r="RSX45" s="188"/>
      <c r="RSY45" s="188"/>
      <c r="RSZ45" s="188"/>
      <c r="RTA45" s="188"/>
      <c r="RTB45" s="188"/>
      <c r="RTC45" s="188"/>
      <c r="RTD45" s="188"/>
      <c r="RTE45" s="188"/>
      <c r="RTF45" s="188"/>
      <c r="RTG45" s="188"/>
      <c r="RTH45" s="188"/>
      <c r="RTI45" s="188"/>
      <c r="RTJ45" s="188"/>
      <c r="RTK45" s="188"/>
      <c r="RTL45" s="188"/>
      <c r="RTM45" s="188"/>
      <c r="RTN45" s="188"/>
      <c r="RTO45" s="188"/>
      <c r="RTP45" s="188"/>
      <c r="RTQ45" s="188"/>
      <c r="RTR45" s="188"/>
      <c r="RTS45" s="188"/>
      <c r="RTT45" s="188"/>
      <c r="RTU45" s="188"/>
      <c r="RTV45" s="188"/>
      <c r="RTW45" s="188"/>
      <c r="RTX45" s="188"/>
      <c r="RTY45" s="188"/>
      <c r="RTZ45" s="188"/>
      <c r="RUA45" s="188"/>
      <c r="RUB45" s="188"/>
      <c r="RUC45" s="188"/>
      <c r="RUD45" s="188"/>
      <c r="RUE45" s="188"/>
      <c r="RUF45" s="188"/>
      <c r="RUG45" s="188"/>
      <c r="RUH45" s="188"/>
      <c r="RUI45" s="188"/>
      <c r="RUJ45" s="188"/>
      <c r="RUK45" s="188"/>
      <c r="RUL45" s="188"/>
      <c r="RUM45" s="188"/>
      <c r="RUN45" s="188"/>
      <c r="RUO45" s="188"/>
      <c r="RUP45" s="188"/>
      <c r="RUQ45" s="188"/>
      <c r="RUR45" s="188"/>
      <c r="RUS45" s="188"/>
      <c r="RUT45" s="188"/>
      <c r="RUU45" s="188"/>
      <c r="RUV45" s="188"/>
      <c r="RUW45" s="188"/>
      <c r="RUX45" s="188"/>
      <c r="RUY45" s="188"/>
      <c r="RUZ45" s="188"/>
      <c r="RVA45" s="188"/>
      <c r="RVB45" s="188"/>
      <c r="RVC45" s="188"/>
      <c r="RVD45" s="188"/>
      <c r="RVE45" s="188"/>
      <c r="RVF45" s="188"/>
      <c r="RVG45" s="188"/>
      <c r="RVH45" s="188"/>
      <c r="RVI45" s="188"/>
      <c r="RVJ45" s="188"/>
      <c r="RVK45" s="188"/>
      <c r="RVL45" s="188"/>
      <c r="RVM45" s="188"/>
      <c r="RVN45" s="188"/>
      <c r="RVO45" s="188"/>
      <c r="RVP45" s="188"/>
      <c r="RVQ45" s="188"/>
      <c r="RVR45" s="188"/>
      <c r="RVS45" s="188"/>
      <c r="RVT45" s="188"/>
      <c r="RVU45" s="188"/>
      <c r="RVV45" s="188"/>
      <c r="RVW45" s="188"/>
      <c r="RVX45" s="188"/>
      <c r="RVY45" s="188"/>
      <c r="RVZ45" s="188"/>
      <c r="RWA45" s="188"/>
      <c r="RWB45" s="188"/>
      <c r="RWC45" s="188"/>
      <c r="RWD45" s="188"/>
      <c r="RWE45" s="188"/>
      <c r="RWF45" s="188"/>
      <c r="RWG45" s="188"/>
      <c r="RWH45" s="188"/>
      <c r="RWI45" s="188"/>
      <c r="RWJ45" s="188"/>
      <c r="RWK45" s="188"/>
      <c r="RWL45" s="188"/>
      <c r="RWM45" s="188"/>
      <c r="RWN45" s="188"/>
      <c r="RWO45" s="188"/>
      <c r="RWP45" s="188"/>
      <c r="RWQ45" s="188"/>
      <c r="RWR45" s="188"/>
      <c r="RWS45" s="188"/>
      <c r="RWT45" s="188"/>
      <c r="RWU45" s="188"/>
      <c r="RWV45" s="188"/>
      <c r="RWW45" s="188"/>
      <c r="RWX45" s="188"/>
      <c r="RWY45" s="188"/>
      <c r="RWZ45" s="188"/>
      <c r="RXA45" s="188"/>
      <c r="RXB45" s="188"/>
      <c r="RXC45" s="188"/>
      <c r="RXD45" s="188"/>
      <c r="RXE45" s="188"/>
      <c r="RXF45" s="188"/>
      <c r="RXG45" s="188"/>
      <c r="RXH45" s="188"/>
      <c r="RXI45" s="188"/>
      <c r="RXJ45" s="188"/>
      <c r="RXK45" s="188"/>
      <c r="RXL45" s="188"/>
      <c r="RXM45" s="188"/>
      <c r="RXN45" s="188"/>
      <c r="RXO45" s="188"/>
      <c r="RXP45" s="188"/>
      <c r="RXQ45" s="188"/>
      <c r="RXR45" s="188"/>
      <c r="RXS45" s="188"/>
      <c r="RXT45" s="188"/>
      <c r="RXU45" s="188"/>
      <c r="RXV45" s="188"/>
      <c r="RXW45" s="188"/>
      <c r="RXX45" s="188"/>
      <c r="RXY45" s="188"/>
      <c r="RXZ45" s="188"/>
      <c r="RYA45" s="188"/>
      <c r="RYB45" s="188"/>
      <c r="RYC45" s="188"/>
      <c r="RYD45" s="188"/>
      <c r="RYE45" s="188"/>
      <c r="RYF45" s="188"/>
      <c r="RYG45" s="188"/>
      <c r="RYH45" s="188"/>
      <c r="RYI45" s="188"/>
      <c r="RYJ45" s="188"/>
      <c r="RYK45" s="188"/>
      <c r="RYL45" s="188"/>
      <c r="RYM45" s="188"/>
      <c r="RYN45" s="188"/>
      <c r="RYO45" s="188"/>
      <c r="RYP45" s="188"/>
      <c r="RYQ45" s="188"/>
      <c r="RYR45" s="188"/>
      <c r="RYS45" s="188"/>
      <c r="RYT45" s="188"/>
      <c r="RYU45" s="188"/>
      <c r="RYV45" s="188"/>
      <c r="RYW45" s="188"/>
      <c r="RYX45" s="188"/>
      <c r="RYY45" s="188"/>
      <c r="RYZ45" s="188"/>
      <c r="RZA45" s="188"/>
      <c r="RZB45" s="188"/>
      <c r="RZC45" s="188"/>
      <c r="RZD45" s="188"/>
      <c r="RZE45" s="188"/>
      <c r="RZF45" s="188"/>
      <c r="RZG45" s="188"/>
      <c r="RZH45" s="188"/>
      <c r="RZI45" s="188"/>
      <c r="RZJ45" s="188"/>
      <c r="RZK45" s="188"/>
      <c r="RZL45" s="188"/>
      <c r="RZM45" s="188"/>
      <c r="RZN45" s="188"/>
      <c r="RZO45" s="188"/>
      <c r="RZP45" s="188"/>
      <c r="RZQ45" s="188"/>
      <c r="RZR45" s="188"/>
      <c r="RZS45" s="188"/>
      <c r="RZT45" s="188"/>
      <c r="RZU45" s="188"/>
      <c r="RZV45" s="188"/>
      <c r="RZW45" s="188"/>
      <c r="RZX45" s="188"/>
      <c r="RZY45" s="188"/>
      <c r="RZZ45" s="188"/>
      <c r="SAA45" s="188"/>
      <c r="SAB45" s="188"/>
      <c r="SAC45" s="188"/>
      <c r="SAD45" s="188"/>
      <c r="SAE45" s="188"/>
      <c r="SAF45" s="188"/>
      <c r="SAG45" s="188"/>
      <c r="SAH45" s="188"/>
      <c r="SAI45" s="188"/>
      <c r="SAJ45" s="188"/>
      <c r="SAK45" s="188"/>
      <c r="SAL45" s="188"/>
      <c r="SAM45" s="188"/>
      <c r="SAN45" s="188"/>
      <c r="SAO45" s="188"/>
      <c r="SAP45" s="188"/>
      <c r="SAQ45" s="188"/>
      <c r="SAR45" s="188"/>
      <c r="SAS45" s="188"/>
      <c r="SAT45" s="188"/>
      <c r="SAU45" s="188"/>
      <c r="SAV45" s="188"/>
      <c r="SAW45" s="188"/>
      <c r="SAX45" s="188"/>
      <c r="SAY45" s="188"/>
      <c r="SAZ45" s="188"/>
      <c r="SBA45" s="188"/>
      <c r="SBB45" s="188"/>
      <c r="SBC45" s="188"/>
      <c r="SBD45" s="188"/>
      <c r="SBE45" s="188"/>
      <c r="SBF45" s="188"/>
      <c r="SBG45" s="188"/>
      <c r="SBH45" s="188"/>
      <c r="SBI45" s="188"/>
      <c r="SBJ45" s="188"/>
      <c r="SBK45" s="188"/>
      <c r="SBL45" s="188"/>
      <c r="SBM45" s="188"/>
      <c r="SBN45" s="188"/>
      <c r="SBO45" s="188"/>
      <c r="SBP45" s="188"/>
      <c r="SBQ45" s="188"/>
      <c r="SBR45" s="188"/>
      <c r="SBS45" s="188"/>
      <c r="SBT45" s="188"/>
      <c r="SBU45" s="188"/>
      <c r="SBV45" s="188"/>
      <c r="SBW45" s="188"/>
      <c r="SBX45" s="188"/>
      <c r="SBY45" s="188"/>
      <c r="SBZ45" s="188"/>
      <c r="SCA45" s="188"/>
      <c r="SCB45" s="188"/>
      <c r="SCC45" s="188"/>
      <c r="SCD45" s="188"/>
      <c r="SCE45" s="188"/>
      <c r="SCF45" s="188"/>
      <c r="SCG45" s="188"/>
      <c r="SCH45" s="188"/>
      <c r="SCI45" s="188"/>
      <c r="SCJ45" s="188"/>
      <c r="SCK45" s="188"/>
      <c r="SCL45" s="188"/>
      <c r="SCM45" s="188"/>
      <c r="SCN45" s="188"/>
      <c r="SCO45" s="188"/>
      <c r="SCP45" s="188"/>
      <c r="SCQ45" s="188"/>
      <c r="SCR45" s="188"/>
      <c r="SCS45" s="188"/>
      <c r="SCT45" s="188"/>
      <c r="SCU45" s="188"/>
      <c r="SCV45" s="188"/>
      <c r="SCW45" s="188"/>
      <c r="SCX45" s="188"/>
      <c r="SCY45" s="188"/>
      <c r="SCZ45" s="188"/>
      <c r="SDA45" s="188"/>
      <c r="SDB45" s="188"/>
      <c r="SDC45" s="188"/>
      <c r="SDD45" s="188"/>
      <c r="SDE45" s="188"/>
      <c r="SDF45" s="188"/>
      <c r="SDG45" s="188"/>
      <c r="SDH45" s="188"/>
      <c r="SDI45" s="188"/>
      <c r="SDJ45" s="188"/>
      <c r="SDK45" s="188"/>
      <c r="SDL45" s="188"/>
      <c r="SDM45" s="188"/>
      <c r="SDN45" s="188"/>
      <c r="SDO45" s="188"/>
      <c r="SDP45" s="188"/>
      <c r="SDQ45" s="188"/>
      <c r="SDR45" s="188"/>
      <c r="SDS45" s="188"/>
      <c r="SDT45" s="188"/>
      <c r="SDU45" s="188"/>
      <c r="SDV45" s="188"/>
      <c r="SDW45" s="188"/>
      <c r="SDX45" s="188"/>
      <c r="SDY45" s="188"/>
      <c r="SDZ45" s="188"/>
      <c r="SEA45" s="188"/>
      <c r="SEB45" s="188"/>
      <c r="SEC45" s="188"/>
      <c r="SED45" s="188"/>
      <c r="SEE45" s="188"/>
      <c r="SEF45" s="188"/>
      <c r="SEG45" s="188"/>
      <c r="SEH45" s="188"/>
      <c r="SEI45" s="188"/>
      <c r="SEJ45" s="188"/>
      <c r="SEK45" s="188"/>
      <c r="SEL45" s="188"/>
      <c r="SEM45" s="188"/>
      <c r="SEN45" s="188"/>
      <c r="SEO45" s="188"/>
      <c r="SEP45" s="188"/>
      <c r="SEQ45" s="188"/>
      <c r="SER45" s="188"/>
      <c r="SES45" s="188"/>
      <c r="SET45" s="188"/>
      <c r="SEU45" s="188"/>
      <c r="SEV45" s="188"/>
      <c r="SEW45" s="188"/>
      <c r="SEX45" s="188"/>
      <c r="SEY45" s="188"/>
      <c r="SEZ45" s="188"/>
      <c r="SFA45" s="188"/>
      <c r="SFB45" s="188"/>
      <c r="SFC45" s="188"/>
      <c r="SFD45" s="188"/>
      <c r="SFE45" s="188"/>
      <c r="SFF45" s="188"/>
      <c r="SFG45" s="188"/>
      <c r="SFH45" s="188"/>
      <c r="SFI45" s="188"/>
      <c r="SFJ45" s="188"/>
      <c r="SFK45" s="188"/>
      <c r="SFL45" s="188"/>
      <c r="SFM45" s="188"/>
      <c r="SFN45" s="188"/>
      <c r="SFO45" s="188"/>
      <c r="SFP45" s="188"/>
      <c r="SFQ45" s="188"/>
      <c r="SFR45" s="188"/>
      <c r="SFS45" s="188"/>
      <c r="SFT45" s="188"/>
      <c r="SFU45" s="188"/>
      <c r="SFV45" s="188"/>
      <c r="SFW45" s="188"/>
      <c r="SFX45" s="188"/>
      <c r="SFY45" s="188"/>
      <c r="SFZ45" s="188"/>
      <c r="SGA45" s="188"/>
      <c r="SGB45" s="188"/>
      <c r="SGC45" s="188"/>
      <c r="SGD45" s="188"/>
      <c r="SGE45" s="188"/>
      <c r="SGF45" s="188"/>
      <c r="SGG45" s="188"/>
      <c r="SGH45" s="188"/>
      <c r="SGI45" s="188"/>
      <c r="SGJ45" s="188"/>
      <c r="SGK45" s="188"/>
      <c r="SGL45" s="188"/>
      <c r="SGM45" s="188"/>
      <c r="SGN45" s="188"/>
      <c r="SGO45" s="188"/>
      <c r="SGP45" s="188"/>
      <c r="SGQ45" s="188"/>
      <c r="SGR45" s="188"/>
      <c r="SGS45" s="188"/>
      <c r="SGT45" s="188"/>
      <c r="SGU45" s="188"/>
      <c r="SGV45" s="188"/>
      <c r="SGW45" s="188"/>
      <c r="SGX45" s="188"/>
      <c r="SGY45" s="188"/>
      <c r="SGZ45" s="188"/>
      <c r="SHA45" s="188"/>
      <c r="SHB45" s="188"/>
      <c r="SHC45" s="188"/>
      <c r="SHD45" s="188"/>
      <c r="SHE45" s="188"/>
      <c r="SHF45" s="188"/>
      <c r="SHG45" s="188"/>
      <c r="SHH45" s="188"/>
      <c r="SHI45" s="188"/>
      <c r="SHJ45" s="188"/>
      <c r="SHK45" s="188"/>
      <c r="SHL45" s="188"/>
      <c r="SHM45" s="188"/>
      <c r="SHN45" s="188"/>
      <c r="SHO45" s="188"/>
      <c r="SHP45" s="188"/>
      <c r="SHQ45" s="188"/>
      <c r="SHR45" s="188"/>
      <c r="SHS45" s="188"/>
      <c r="SHT45" s="188"/>
      <c r="SHU45" s="188"/>
      <c r="SHV45" s="188"/>
      <c r="SHW45" s="188"/>
      <c r="SHX45" s="188"/>
      <c r="SHY45" s="188"/>
      <c r="SHZ45" s="188"/>
      <c r="SIA45" s="188"/>
      <c r="SIB45" s="188"/>
      <c r="SIC45" s="188"/>
      <c r="SID45" s="188"/>
      <c r="SIE45" s="188"/>
      <c r="SIF45" s="188"/>
      <c r="SIG45" s="188"/>
      <c r="SIH45" s="188"/>
      <c r="SII45" s="188"/>
      <c r="SIJ45" s="188"/>
      <c r="SIK45" s="188"/>
      <c r="SIL45" s="188"/>
      <c r="SIM45" s="188"/>
      <c r="SIN45" s="188"/>
      <c r="SIO45" s="188"/>
      <c r="SIP45" s="188"/>
      <c r="SIQ45" s="188"/>
      <c r="SIR45" s="188"/>
      <c r="SIS45" s="188"/>
      <c r="SIT45" s="188"/>
      <c r="SIU45" s="188"/>
      <c r="SIV45" s="188"/>
      <c r="SIW45" s="188"/>
      <c r="SIX45" s="188"/>
      <c r="SIY45" s="188"/>
      <c r="SIZ45" s="188"/>
      <c r="SJA45" s="188"/>
      <c r="SJB45" s="188"/>
      <c r="SJC45" s="188"/>
      <c r="SJD45" s="188"/>
      <c r="SJE45" s="188"/>
      <c r="SJF45" s="188"/>
      <c r="SJG45" s="188"/>
      <c r="SJH45" s="188"/>
      <c r="SJI45" s="188"/>
      <c r="SJJ45" s="188"/>
      <c r="SJK45" s="188"/>
      <c r="SJL45" s="188"/>
      <c r="SJM45" s="188"/>
      <c r="SJN45" s="188"/>
      <c r="SJO45" s="188"/>
      <c r="SJP45" s="188"/>
      <c r="SJQ45" s="188"/>
      <c r="SJR45" s="188"/>
      <c r="SJS45" s="188"/>
      <c r="SJT45" s="188"/>
      <c r="SJU45" s="188"/>
      <c r="SJV45" s="188"/>
      <c r="SJW45" s="188"/>
      <c r="SJX45" s="188"/>
      <c r="SJY45" s="188"/>
      <c r="SJZ45" s="188"/>
      <c r="SKA45" s="188"/>
      <c r="SKB45" s="188"/>
      <c r="SKC45" s="188"/>
      <c r="SKD45" s="188"/>
      <c r="SKE45" s="188"/>
      <c r="SKF45" s="188"/>
      <c r="SKG45" s="188"/>
      <c r="SKH45" s="188"/>
      <c r="SKI45" s="188"/>
      <c r="SKJ45" s="188"/>
      <c r="SKK45" s="188"/>
      <c r="SKL45" s="188"/>
      <c r="SKM45" s="188"/>
      <c r="SKN45" s="188"/>
      <c r="SKO45" s="188"/>
      <c r="SKP45" s="188"/>
      <c r="SKQ45" s="188"/>
      <c r="SKR45" s="188"/>
      <c r="SKS45" s="188"/>
      <c r="SKT45" s="188"/>
      <c r="SKU45" s="188"/>
      <c r="SKV45" s="188"/>
      <c r="SKW45" s="188"/>
      <c r="SKX45" s="188"/>
      <c r="SKY45" s="188"/>
      <c r="SKZ45" s="188"/>
      <c r="SLA45" s="188"/>
      <c r="SLB45" s="188"/>
      <c r="SLC45" s="188"/>
      <c r="SLD45" s="188"/>
      <c r="SLE45" s="188"/>
      <c r="SLF45" s="188"/>
      <c r="SLG45" s="188"/>
      <c r="SLH45" s="188"/>
      <c r="SLI45" s="188"/>
      <c r="SLJ45" s="188"/>
      <c r="SLK45" s="188"/>
      <c r="SLL45" s="188"/>
      <c r="SLM45" s="188"/>
      <c r="SLN45" s="188"/>
      <c r="SLO45" s="188"/>
      <c r="SLP45" s="188"/>
      <c r="SLQ45" s="188"/>
      <c r="SLR45" s="188"/>
      <c r="SLS45" s="188"/>
      <c r="SLT45" s="188"/>
      <c r="SLU45" s="188"/>
      <c r="SLV45" s="188"/>
      <c r="SLW45" s="188"/>
      <c r="SLX45" s="188"/>
      <c r="SLY45" s="188"/>
      <c r="SLZ45" s="188"/>
      <c r="SMA45" s="188"/>
      <c r="SMB45" s="188"/>
      <c r="SMC45" s="188"/>
      <c r="SMD45" s="188"/>
      <c r="SME45" s="188"/>
      <c r="SMF45" s="188"/>
      <c r="SMG45" s="188"/>
      <c r="SMH45" s="188"/>
      <c r="SMI45" s="188"/>
      <c r="SMJ45" s="188"/>
      <c r="SMK45" s="188"/>
      <c r="SML45" s="188"/>
      <c r="SMM45" s="188"/>
      <c r="SMN45" s="188"/>
      <c r="SMO45" s="188"/>
      <c r="SMP45" s="188"/>
      <c r="SMQ45" s="188"/>
      <c r="SMR45" s="188"/>
      <c r="SMS45" s="188"/>
      <c r="SMT45" s="188"/>
      <c r="SMU45" s="188"/>
      <c r="SMV45" s="188"/>
      <c r="SMW45" s="188"/>
      <c r="SMX45" s="188"/>
      <c r="SMY45" s="188"/>
      <c r="SMZ45" s="188"/>
      <c r="SNA45" s="188"/>
      <c r="SNB45" s="188"/>
      <c r="SNC45" s="188"/>
      <c r="SND45" s="188"/>
      <c r="SNE45" s="188"/>
      <c r="SNF45" s="188"/>
      <c r="SNG45" s="188"/>
      <c r="SNH45" s="188"/>
      <c r="SNI45" s="188"/>
      <c r="SNJ45" s="188"/>
      <c r="SNK45" s="188"/>
      <c r="SNL45" s="188"/>
      <c r="SNM45" s="188"/>
      <c r="SNN45" s="188"/>
      <c r="SNO45" s="188"/>
      <c r="SNP45" s="188"/>
      <c r="SNQ45" s="188"/>
      <c r="SNR45" s="188"/>
      <c r="SNS45" s="188"/>
      <c r="SNT45" s="188"/>
      <c r="SNU45" s="188"/>
      <c r="SNV45" s="188"/>
      <c r="SNW45" s="188"/>
      <c r="SNX45" s="188"/>
      <c r="SNY45" s="188"/>
      <c r="SNZ45" s="188"/>
      <c r="SOA45" s="188"/>
      <c r="SOB45" s="188"/>
      <c r="SOC45" s="188"/>
      <c r="SOD45" s="188"/>
      <c r="SOE45" s="188"/>
      <c r="SOF45" s="188"/>
      <c r="SOG45" s="188"/>
      <c r="SOH45" s="188"/>
      <c r="SOI45" s="188"/>
      <c r="SOJ45" s="188"/>
      <c r="SOK45" s="188"/>
      <c r="SOL45" s="188"/>
      <c r="SOM45" s="188"/>
      <c r="SON45" s="188"/>
      <c r="SOO45" s="188"/>
      <c r="SOP45" s="188"/>
      <c r="SOQ45" s="188"/>
      <c r="SOR45" s="188"/>
      <c r="SOS45" s="188"/>
      <c r="SOT45" s="188"/>
      <c r="SOU45" s="188"/>
      <c r="SOV45" s="188"/>
      <c r="SOW45" s="188"/>
      <c r="SOX45" s="188"/>
      <c r="SOY45" s="188"/>
      <c r="SOZ45" s="188"/>
      <c r="SPA45" s="188"/>
      <c r="SPB45" s="188"/>
      <c r="SPC45" s="188"/>
      <c r="SPD45" s="188"/>
      <c r="SPE45" s="188"/>
      <c r="SPF45" s="188"/>
      <c r="SPG45" s="188"/>
      <c r="SPH45" s="188"/>
      <c r="SPI45" s="188"/>
      <c r="SPJ45" s="188"/>
      <c r="SPK45" s="188"/>
      <c r="SPL45" s="188"/>
      <c r="SPM45" s="188"/>
      <c r="SPN45" s="188"/>
      <c r="SPO45" s="188"/>
      <c r="SPP45" s="188"/>
      <c r="SPQ45" s="188"/>
      <c r="SPR45" s="188"/>
      <c r="SPS45" s="188"/>
      <c r="SPT45" s="188"/>
      <c r="SPU45" s="188"/>
      <c r="SPV45" s="188"/>
      <c r="SPW45" s="188"/>
      <c r="SPX45" s="188"/>
      <c r="SPY45" s="188"/>
      <c r="SPZ45" s="188"/>
      <c r="SQA45" s="188"/>
      <c r="SQB45" s="188"/>
      <c r="SQC45" s="188"/>
      <c r="SQD45" s="188"/>
      <c r="SQE45" s="188"/>
      <c r="SQF45" s="188"/>
      <c r="SQG45" s="188"/>
      <c r="SQH45" s="188"/>
      <c r="SQI45" s="188"/>
      <c r="SQJ45" s="188"/>
      <c r="SQK45" s="188"/>
      <c r="SQL45" s="188"/>
      <c r="SQM45" s="188"/>
      <c r="SQN45" s="188"/>
      <c r="SQO45" s="188"/>
      <c r="SQP45" s="188"/>
      <c r="SQQ45" s="188"/>
      <c r="SQR45" s="188"/>
      <c r="SQS45" s="188"/>
      <c r="SQT45" s="188"/>
      <c r="SQU45" s="188"/>
      <c r="SQV45" s="188"/>
      <c r="SQW45" s="188"/>
      <c r="SQX45" s="188"/>
      <c r="SQY45" s="188"/>
      <c r="SQZ45" s="188"/>
      <c r="SRA45" s="188"/>
      <c r="SRB45" s="188"/>
      <c r="SRC45" s="188"/>
      <c r="SRD45" s="188"/>
      <c r="SRE45" s="188"/>
      <c r="SRF45" s="188"/>
      <c r="SRG45" s="188"/>
      <c r="SRH45" s="188"/>
      <c r="SRI45" s="188"/>
      <c r="SRJ45" s="188"/>
      <c r="SRK45" s="188"/>
      <c r="SRL45" s="188"/>
      <c r="SRM45" s="188"/>
      <c r="SRN45" s="188"/>
      <c r="SRO45" s="188"/>
      <c r="SRP45" s="188"/>
      <c r="SRQ45" s="188"/>
      <c r="SRR45" s="188"/>
      <c r="SRS45" s="188"/>
      <c r="SRT45" s="188"/>
      <c r="SRU45" s="188"/>
      <c r="SRV45" s="188"/>
      <c r="SRW45" s="188"/>
      <c r="SRX45" s="188"/>
      <c r="SRY45" s="188"/>
      <c r="SRZ45" s="188"/>
      <c r="SSA45" s="188"/>
      <c r="SSB45" s="188"/>
      <c r="SSC45" s="188"/>
      <c r="SSD45" s="188"/>
      <c r="SSE45" s="188"/>
      <c r="SSF45" s="188"/>
      <c r="SSG45" s="188"/>
      <c r="SSH45" s="188"/>
      <c r="SSI45" s="188"/>
      <c r="SSJ45" s="188"/>
      <c r="SSK45" s="188"/>
      <c r="SSL45" s="188"/>
      <c r="SSM45" s="188"/>
      <c r="SSN45" s="188"/>
      <c r="SSO45" s="188"/>
      <c r="SSP45" s="188"/>
      <c r="SSQ45" s="188"/>
      <c r="SSR45" s="188"/>
      <c r="SSS45" s="188"/>
      <c r="SST45" s="188"/>
      <c r="SSU45" s="188"/>
      <c r="SSV45" s="188"/>
      <c r="SSW45" s="188"/>
      <c r="SSX45" s="188"/>
      <c r="SSY45" s="188"/>
      <c r="SSZ45" s="188"/>
      <c r="STA45" s="188"/>
      <c r="STB45" s="188"/>
      <c r="STC45" s="188"/>
      <c r="STD45" s="188"/>
      <c r="STE45" s="188"/>
      <c r="STF45" s="188"/>
      <c r="STG45" s="188"/>
      <c r="STH45" s="188"/>
      <c r="STI45" s="188"/>
      <c r="STJ45" s="188"/>
      <c r="STK45" s="188"/>
      <c r="STL45" s="188"/>
      <c r="STM45" s="188"/>
      <c r="STN45" s="188"/>
      <c r="STO45" s="188"/>
      <c r="STP45" s="188"/>
      <c r="STQ45" s="188"/>
      <c r="STR45" s="188"/>
      <c r="STS45" s="188"/>
      <c r="STT45" s="188"/>
      <c r="STU45" s="188"/>
      <c r="STV45" s="188"/>
      <c r="STW45" s="188"/>
      <c r="STX45" s="188"/>
      <c r="STY45" s="188"/>
      <c r="STZ45" s="188"/>
      <c r="SUA45" s="188"/>
      <c r="SUB45" s="188"/>
      <c r="SUC45" s="188"/>
      <c r="SUD45" s="188"/>
      <c r="SUE45" s="188"/>
      <c r="SUF45" s="188"/>
      <c r="SUG45" s="188"/>
      <c r="SUH45" s="188"/>
      <c r="SUI45" s="188"/>
      <c r="SUJ45" s="188"/>
      <c r="SUK45" s="188"/>
      <c r="SUL45" s="188"/>
      <c r="SUM45" s="188"/>
      <c r="SUN45" s="188"/>
      <c r="SUO45" s="188"/>
      <c r="SUP45" s="188"/>
      <c r="SUQ45" s="188"/>
      <c r="SUR45" s="188"/>
      <c r="SUS45" s="188"/>
      <c r="SUT45" s="188"/>
      <c r="SUU45" s="188"/>
      <c r="SUV45" s="188"/>
      <c r="SUW45" s="188"/>
      <c r="SUX45" s="188"/>
      <c r="SUY45" s="188"/>
      <c r="SUZ45" s="188"/>
      <c r="SVA45" s="188"/>
      <c r="SVB45" s="188"/>
      <c r="SVC45" s="188"/>
      <c r="SVD45" s="188"/>
      <c r="SVE45" s="188"/>
      <c r="SVF45" s="188"/>
      <c r="SVG45" s="188"/>
      <c r="SVH45" s="188"/>
      <c r="SVI45" s="188"/>
      <c r="SVJ45" s="188"/>
      <c r="SVK45" s="188"/>
      <c r="SVL45" s="188"/>
      <c r="SVM45" s="188"/>
      <c r="SVN45" s="188"/>
      <c r="SVO45" s="188"/>
      <c r="SVP45" s="188"/>
      <c r="SVQ45" s="188"/>
      <c r="SVR45" s="188"/>
      <c r="SVS45" s="188"/>
      <c r="SVT45" s="188"/>
      <c r="SVU45" s="188"/>
      <c r="SVV45" s="188"/>
      <c r="SVW45" s="188"/>
      <c r="SVX45" s="188"/>
      <c r="SVY45" s="188"/>
      <c r="SVZ45" s="188"/>
      <c r="SWA45" s="188"/>
      <c r="SWB45" s="188"/>
      <c r="SWC45" s="188"/>
      <c r="SWD45" s="188"/>
      <c r="SWE45" s="188"/>
      <c r="SWF45" s="188"/>
      <c r="SWG45" s="188"/>
      <c r="SWH45" s="188"/>
      <c r="SWI45" s="188"/>
      <c r="SWJ45" s="188"/>
      <c r="SWK45" s="188"/>
      <c r="SWL45" s="188"/>
      <c r="SWM45" s="188"/>
      <c r="SWN45" s="188"/>
      <c r="SWO45" s="188"/>
      <c r="SWP45" s="188"/>
      <c r="SWQ45" s="188"/>
      <c r="SWR45" s="188"/>
      <c r="SWS45" s="188"/>
      <c r="SWT45" s="188"/>
      <c r="SWU45" s="188"/>
      <c r="SWV45" s="188"/>
      <c r="SWW45" s="188"/>
      <c r="SWX45" s="188"/>
      <c r="SWY45" s="188"/>
      <c r="SWZ45" s="188"/>
      <c r="SXA45" s="188"/>
      <c r="SXB45" s="188"/>
      <c r="SXC45" s="188"/>
      <c r="SXD45" s="188"/>
      <c r="SXE45" s="188"/>
      <c r="SXF45" s="188"/>
      <c r="SXG45" s="188"/>
      <c r="SXH45" s="188"/>
      <c r="SXI45" s="188"/>
      <c r="SXJ45" s="188"/>
      <c r="SXK45" s="188"/>
      <c r="SXL45" s="188"/>
      <c r="SXM45" s="188"/>
      <c r="SXN45" s="188"/>
      <c r="SXO45" s="188"/>
      <c r="SXP45" s="188"/>
      <c r="SXQ45" s="188"/>
      <c r="SXR45" s="188"/>
      <c r="SXS45" s="188"/>
      <c r="SXT45" s="188"/>
      <c r="SXU45" s="188"/>
      <c r="SXV45" s="188"/>
      <c r="SXW45" s="188"/>
      <c r="SXX45" s="188"/>
      <c r="SXY45" s="188"/>
      <c r="SXZ45" s="188"/>
      <c r="SYA45" s="188"/>
      <c r="SYB45" s="188"/>
      <c r="SYC45" s="188"/>
      <c r="SYD45" s="188"/>
      <c r="SYE45" s="188"/>
      <c r="SYF45" s="188"/>
      <c r="SYG45" s="188"/>
      <c r="SYH45" s="188"/>
      <c r="SYI45" s="188"/>
      <c r="SYJ45" s="188"/>
      <c r="SYK45" s="188"/>
      <c r="SYL45" s="188"/>
      <c r="SYM45" s="188"/>
      <c r="SYN45" s="188"/>
      <c r="SYO45" s="188"/>
      <c r="SYP45" s="188"/>
      <c r="SYQ45" s="188"/>
      <c r="SYR45" s="188"/>
      <c r="SYS45" s="188"/>
      <c r="SYT45" s="188"/>
      <c r="SYU45" s="188"/>
      <c r="SYV45" s="188"/>
      <c r="SYW45" s="188"/>
      <c r="SYX45" s="188"/>
      <c r="SYY45" s="188"/>
      <c r="SYZ45" s="188"/>
      <c r="SZA45" s="188"/>
      <c r="SZB45" s="188"/>
      <c r="SZC45" s="188"/>
      <c r="SZD45" s="188"/>
      <c r="SZE45" s="188"/>
      <c r="SZF45" s="188"/>
      <c r="SZG45" s="188"/>
      <c r="SZH45" s="188"/>
      <c r="SZI45" s="188"/>
      <c r="SZJ45" s="188"/>
      <c r="SZK45" s="188"/>
      <c r="SZL45" s="188"/>
      <c r="SZM45" s="188"/>
      <c r="SZN45" s="188"/>
      <c r="SZO45" s="188"/>
      <c r="SZP45" s="188"/>
      <c r="SZQ45" s="188"/>
      <c r="SZR45" s="188"/>
      <c r="SZS45" s="188"/>
      <c r="SZT45" s="188"/>
      <c r="SZU45" s="188"/>
      <c r="SZV45" s="188"/>
      <c r="SZW45" s="188"/>
      <c r="SZX45" s="188"/>
      <c r="SZY45" s="188"/>
      <c r="SZZ45" s="188"/>
      <c r="TAA45" s="188"/>
      <c r="TAB45" s="188"/>
      <c r="TAC45" s="188"/>
      <c r="TAD45" s="188"/>
      <c r="TAE45" s="188"/>
      <c r="TAF45" s="188"/>
      <c r="TAG45" s="188"/>
      <c r="TAH45" s="188"/>
      <c r="TAI45" s="188"/>
      <c r="TAJ45" s="188"/>
      <c r="TAK45" s="188"/>
      <c r="TAL45" s="188"/>
      <c r="TAM45" s="188"/>
      <c r="TAN45" s="188"/>
      <c r="TAO45" s="188"/>
      <c r="TAP45" s="188"/>
      <c r="TAQ45" s="188"/>
      <c r="TAR45" s="188"/>
      <c r="TAS45" s="188"/>
      <c r="TAT45" s="188"/>
      <c r="TAU45" s="188"/>
      <c r="TAV45" s="188"/>
      <c r="TAW45" s="188"/>
      <c r="TAX45" s="188"/>
      <c r="TAY45" s="188"/>
      <c r="TAZ45" s="188"/>
      <c r="TBA45" s="188"/>
      <c r="TBB45" s="188"/>
      <c r="TBC45" s="188"/>
      <c r="TBD45" s="188"/>
      <c r="TBE45" s="188"/>
      <c r="TBF45" s="188"/>
      <c r="TBG45" s="188"/>
      <c r="TBH45" s="188"/>
      <c r="TBI45" s="188"/>
      <c r="TBJ45" s="188"/>
      <c r="TBK45" s="188"/>
      <c r="TBL45" s="188"/>
      <c r="TBM45" s="188"/>
      <c r="TBN45" s="188"/>
      <c r="TBO45" s="188"/>
      <c r="TBP45" s="188"/>
      <c r="TBQ45" s="188"/>
      <c r="TBR45" s="188"/>
      <c r="TBS45" s="188"/>
      <c r="TBT45" s="188"/>
      <c r="TBU45" s="188"/>
      <c r="TBV45" s="188"/>
      <c r="TBW45" s="188"/>
      <c r="TBX45" s="188"/>
      <c r="TBY45" s="188"/>
      <c r="TBZ45" s="188"/>
      <c r="TCA45" s="188"/>
      <c r="TCB45" s="188"/>
      <c r="TCC45" s="188"/>
      <c r="TCD45" s="188"/>
      <c r="TCE45" s="188"/>
      <c r="TCF45" s="188"/>
      <c r="TCG45" s="188"/>
      <c r="TCH45" s="188"/>
      <c r="TCI45" s="188"/>
      <c r="TCJ45" s="188"/>
      <c r="TCK45" s="188"/>
      <c r="TCL45" s="188"/>
      <c r="TCM45" s="188"/>
      <c r="TCN45" s="188"/>
      <c r="TCO45" s="188"/>
      <c r="TCP45" s="188"/>
      <c r="TCQ45" s="188"/>
      <c r="TCR45" s="188"/>
      <c r="TCS45" s="188"/>
      <c r="TCT45" s="188"/>
      <c r="TCU45" s="188"/>
      <c r="TCV45" s="188"/>
      <c r="TCW45" s="188"/>
      <c r="TCX45" s="188"/>
      <c r="TCY45" s="188"/>
      <c r="TCZ45" s="188"/>
      <c r="TDA45" s="188"/>
      <c r="TDB45" s="188"/>
      <c r="TDC45" s="188"/>
      <c r="TDD45" s="188"/>
      <c r="TDE45" s="188"/>
      <c r="TDF45" s="188"/>
      <c r="TDG45" s="188"/>
      <c r="TDH45" s="188"/>
      <c r="TDI45" s="188"/>
      <c r="TDJ45" s="188"/>
      <c r="TDK45" s="188"/>
      <c r="TDL45" s="188"/>
      <c r="TDM45" s="188"/>
      <c r="TDN45" s="188"/>
      <c r="TDO45" s="188"/>
      <c r="TDP45" s="188"/>
      <c r="TDQ45" s="188"/>
      <c r="TDR45" s="188"/>
      <c r="TDS45" s="188"/>
      <c r="TDT45" s="188"/>
      <c r="TDU45" s="188"/>
      <c r="TDV45" s="188"/>
      <c r="TDW45" s="188"/>
      <c r="TDX45" s="188"/>
      <c r="TDY45" s="188"/>
      <c r="TDZ45" s="188"/>
      <c r="TEA45" s="188"/>
      <c r="TEB45" s="188"/>
      <c r="TEC45" s="188"/>
      <c r="TED45" s="188"/>
      <c r="TEE45" s="188"/>
      <c r="TEF45" s="188"/>
      <c r="TEG45" s="188"/>
      <c r="TEH45" s="188"/>
      <c r="TEI45" s="188"/>
      <c r="TEJ45" s="188"/>
      <c r="TEK45" s="188"/>
      <c r="TEL45" s="188"/>
      <c r="TEM45" s="188"/>
      <c r="TEN45" s="188"/>
      <c r="TEO45" s="188"/>
      <c r="TEP45" s="188"/>
      <c r="TEQ45" s="188"/>
      <c r="TER45" s="188"/>
      <c r="TES45" s="188"/>
      <c r="TET45" s="188"/>
      <c r="TEU45" s="188"/>
      <c r="TEV45" s="188"/>
      <c r="TEW45" s="188"/>
      <c r="TEX45" s="188"/>
      <c r="TEY45" s="188"/>
      <c r="TEZ45" s="188"/>
      <c r="TFA45" s="188"/>
      <c r="TFB45" s="188"/>
      <c r="TFC45" s="188"/>
      <c r="TFD45" s="188"/>
      <c r="TFE45" s="188"/>
      <c r="TFF45" s="188"/>
      <c r="TFG45" s="188"/>
      <c r="TFH45" s="188"/>
      <c r="TFI45" s="188"/>
      <c r="TFJ45" s="188"/>
      <c r="TFK45" s="188"/>
      <c r="TFL45" s="188"/>
      <c r="TFM45" s="188"/>
      <c r="TFN45" s="188"/>
      <c r="TFO45" s="188"/>
      <c r="TFP45" s="188"/>
      <c r="TFQ45" s="188"/>
      <c r="TFR45" s="188"/>
      <c r="TFS45" s="188"/>
      <c r="TFT45" s="188"/>
      <c r="TFU45" s="188"/>
      <c r="TFV45" s="188"/>
      <c r="TFW45" s="188"/>
      <c r="TFX45" s="188"/>
      <c r="TFY45" s="188"/>
      <c r="TFZ45" s="188"/>
      <c r="TGA45" s="188"/>
      <c r="TGB45" s="188"/>
      <c r="TGC45" s="188"/>
      <c r="TGD45" s="188"/>
      <c r="TGE45" s="188"/>
      <c r="TGF45" s="188"/>
      <c r="TGG45" s="188"/>
      <c r="TGH45" s="188"/>
      <c r="TGI45" s="188"/>
      <c r="TGJ45" s="188"/>
      <c r="TGK45" s="188"/>
      <c r="TGL45" s="188"/>
      <c r="TGM45" s="188"/>
      <c r="TGN45" s="188"/>
      <c r="TGO45" s="188"/>
      <c r="TGP45" s="188"/>
      <c r="TGQ45" s="188"/>
      <c r="TGR45" s="188"/>
      <c r="TGS45" s="188"/>
      <c r="TGT45" s="188"/>
      <c r="TGU45" s="188"/>
      <c r="TGV45" s="188"/>
      <c r="TGW45" s="188"/>
      <c r="TGX45" s="188"/>
      <c r="TGY45" s="188"/>
      <c r="TGZ45" s="188"/>
      <c r="THA45" s="188"/>
      <c r="THB45" s="188"/>
      <c r="THC45" s="188"/>
      <c r="THD45" s="188"/>
      <c r="THE45" s="188"/>
      <c r="THF45" s="188"/>
      <c r="THG45" s="188"/>
      <c r="THH45" s="188"/>
      <c r="THI45" s="188"/>
      <c r="THJ45" s="188"/>
      <c r="THK45" s="188"/>
      <c r="THL45" s="188"/>
      <c r="THM45" s="188"/>
      <c r="THN45" s="188"/>
      <c r="THO45" s="188"/>
      <c r="THP45" s="188"/>
      <c r="THQ45" s="188"/>
      <c r="THR45" s="188"/>
      <c r="THS45" s="188"/>
      <c r="THT45" s="188"/>
      <c r="THU45" s="188"/>
      <c r="THV45" s="188"/>
      <c r="THW45" s="188"/>
      <c r="THX45" s="188"/>
      <c r="THY45" s="188"/>
      <c r="THZ45" s="188"/>
      <c r="TIA45" s="188"/>
      <c r="TIB45" s="188"/>
      <c r="TIC45" s="188"/>
      <c r="TID45" s="188"/>
      <c r="TIE45" s="188"/>
      <c r="TIF45" s="188"/>
      <c r="TIG45" s="188"/>
      <c r="TIH45" s="188"/>
      <c r="TII45" s="188"/>
      <c r="TIJ45" s="188"/>
      <c r="TIK45" s="188"/>
      <c r="TIL45" s="188"/>
      <c r="TIM45" s="188"/>
      <c r="TIN45" s="188"/>
      <c r="TIO45" s="188"/>
      <c r="TIP45" s="188"/>
      <c r="TIQ45" s="188"/>
      <c r="TIR45" s="188"/>
      <c r="TIS45" s="188"/>
      <c r="TIT45" s="188"/>
      <c r="TIU45" s="188"/>
      <c r="TIV45" s="188"/>
      <c r="TIW45" s="188"/>
      <c r="TIX45" s="188"/>
      <c r="TIY45" s="188"/>
      <c r="TIZ45" s="188"/>
      <c r="TJA45" s="188"/>
      <c r="TJB45" s="188"/>
      <c r="TJC45" s="188"/>
      <c r="TJD45" s="188"/>
      <c r="TJE45" s="188"/>
      <c r="TJF45" s="188"/>
      <c r="TJG45" s="188"/>
      <c r="TJH45" s="188"/>
      <c r="TJI45" s="188"/>
      <c r="TJJ45" s="188"/>
      <c r="TJK45" s="188"/>
      <c r="TJL45" s="188"/>
      <c r="TJM45" s="188"/>
      <c r="TJN45" s="188"/>
      <c r="TJO45" s="188"/>
      <c r="TJP45" s="188"/>
      <c r="TJQ45" s="188"/>
      <c r="TJR45" s="188"/>
      <c r="TJS45" s="188"/>
      <c r="TJT45" s="188"/>
      <c r="TJU45" s="188"/>
      <c r="TJV45" s="188"/>
      <c r="TJW45" s="188"/>
      <c r="TJX45" s="188"/>
      <c r="TJY45" s="188"/>
      <c r="TJZ45" s="188"/>
      <c r="TKA45" s="188"/>
      <c r="TKB45" s="188"/>
      <c r="TKC45" s="188"/>
      <c r="TKD45" s="188"/>
      <c r="TKE45" s="188"/>
      <c r="TKF45" s="188"/>
      <c r="TKG45" s="188"/>
      <c r="TKH45" s="188"/>
      <c r="TKI45" s="188"/>
      <c r="TKJ45" s="188"/>
      <c r="TKK45" s="188"/>
      <c r="TKL45" s="188"/>
      <c r="TKM45" s="188"/>
      <c r="TKN45" s="188"/>
      <c r="TKO45" s="188"/>
      <c r="TKP45" s="188"/>
      <c r="TKQ45" s="188"/>
      <c r="TKR45" s="188"/>
      <c r="TKS45" s="188"/>
      <c r="TKT45" s="188"/>
      <c r="TKU45" s="188"/>
      <c r="TKV45" s="188"/>
      <c r="TKW45" s="188"/>
      <c r="TKX45" s="188"/>
      <c r="TKY45" s="188"/>
      <c r="TKZ45" s="188"/>
      <c r="TLA45" s="188"/>
      <c r="TLB45" s="188"/>
      <c r="TLC45" s="188"/>
      <c r="TLD45" s="188"/>
      <c r="TLE45" s="188"/>
      <c r="TLF45" s="188"/>
      <c r="TLG45" s="188"/>
      <c r="TLH45" s="188"/>
      <c r="TLI45" s="188"/>
      <c r="TLJ45" s="188"/>
      <c r="TLK45" s="188"/>
      <c r="TLL45" s="188"/>
      <c r="TLM45" s="188"/>
      <c r="TLN45" s="188"/>
      <c r="TLO45" s="188"/>
      <c r="TLP45" s="188"/>
      <c r="TLQ45" s="188"/>
      <c r="TLR45" s="188"/>
      <c r="TLS45" s="188"/>
      <c r="TLT45" s="188"/>
      <c r="TLU45" s="188"/>
      <c r="TLV45" s="188"/>
      <c r="TLW45" s="188"/>
      <c r="TLX45" s="188"/>
      <c r="TLY45" s="188"/>
      <c r="TLZ45" s="188"/>
      <c r="TMA45" s="188"/>
      <c r="TMB45" s="188"/>
      <c r="TMC45" s="188"/>
      <c r="TMD45" s="188"/>
      <c r="TME45" s="188"/>
      <c r="TMF45" s="188"/>
      <c r="TMG45" s="188"/>
      <c r="TMH45" s="188"/>
      <c r="TMI45" s="188"/>
      <c r="TMJ45" s="188"/>
      <c r="TMK45" s="188"/>
      <c r="TML45" s="188"/>
      <c r="TMM45" s="188"/>
      <c r="TMN45" s="188"/>
      <c r="TMO45" s="188"/>
      <c r="TMP45" s="188"/>
      <c r="TMQ45" s="188"/>
      <c r="TMR45" s="188"/>
      <c r="TMS45" s="188"/>
      <c r="TMT45" s="188"/>
      <c r="TMU45" s="188"/>
      <c r="TMV45" s="188"/>
      <c r="TMW45" s="188"/>
      <c r="TMX45" s="188"/>
      <c r="TMY45" s="188"/>
      <c r="TMZ45" s="188"/>
      <c r="TNA45" s="188"/>
      <c r="TNB45" s="188"/>
      <c r="TNC45" s="188"/>
      <c r="TND45" s="188"/>
      <c r="TNE45" s="188"/>
      <c r="TNF45" s="188"/>
      <c r="TNG45" s="188"/>
      <c r="TNH45" s="188"/>
      <c r="TNI45" s="188"/>
      <c r="TNJ45" s="188"/>
      <c r="TNK45" s="188"/>
      <c r="TNL45" s="188"/>
      <c r="TNM45" s="188"/>
      <c r="TNN45" s="188"/>
      <c r="TNO45" s="188"/>
      <c r="TNP45" s="188"/>
      <c r="TNQ45" s="188"/>
      <c r="TNR45" s="188"/>
      <c r="TNS45" s="188"/>
      <c r="TNT45" s="188"/>
      <c r="TNU45" s="188"/>
      <c r="TNV45" s="188"/>
      <c r="TNW45" s="188"/>
      <c r="TNX45" s="188"/>
      <c r="TNY45" s="188"/>
      <c r="TNZ45" s="188"/>
      <c r="TOA45" s="188"/>
      <c r="TOB45" s="188"/>
      <c r="TOC45" s="188"/>
      <c r="TOD45" s="188"/>
      <c r="TOE45" s="188"/>
      <c r="TOF45" s="188"/>
      <c r="TOG45" s="188"/>
      <c r="TOH45" s="188"/>
      <c r="TOI45" s="188"/>
      <c r="TOJ45" s="188"/>
      <c r="TOK45" s="188"/>
      <c r="TOL45" s="188"/>
      <c r="TOM45" s="188"/>
      <c r="TON45" s="188"/>
      <c r="TOO45" s="188"/>
      <c r="TOP45" s="188"/>
      <c r="TOQ45" s="188"/>
      <c r="TOR45" s="188"/>
      <c r="TOS45" s="188"/>
      <c r="TOT45" s="188"/>
      <c r="TOU45" s="188"/>
      <c r="TOV45" s="188"/>
      <c r="TOW45" s="188"/>
      <c r="TOX45" s="188"/>
      <c r="TOY45" s="188"/>
      <c r="TOZ45" s="188"/>
      <c r="TPA45" s="188"/>
      <c r="TPB45" s="188"/>
      <c r="TPC45" s="188"/>
      <c r="TPD45" s="188"/>
      <c r="TPE45" s="188"/>
      <c r="TPF45" s="188"/>
      <c r="TPG45" s="188"/>
      <c r="TPH45" s="188"/>
      <c r="TPI45" s="188"/>
      <c r="TPJ45" s="188"/>
      <c r="TPK45" s="188"/>
      <c r="TPL45" s="188"/>
      <c r="TPM45" s="188"/>
      <c r="TPN45" s="188"/>
      <c r="TPO45" s="188"/>
      <c r="TPP45" s="188"/>
      <c r="TPQ45" s="188"/>
      <c r="TPR45" s="188"/>
      <c r="TPS45" s="188"/>
      <c r="TPT45" s="188"/>
      <c r="TPU45" s="188"/>
      <c r="TPV45" s="188"/>
      <c r="TPW45" s="188"/>
      <c r="TPX45" s="188"/>
      <c r="TPY45" s="188"/>
      <c r="TPZ45" s="188"/>
      <c r="TQA45" s="188"/>
      <c r="TQB45" s="188"/>
      <c r="TQC45" s="188"/>
      <c r="TQD45" s="188"/>
      <c r="TQE45" s="188"/>
      <c r="TQF45" s="188"/>
      <c r="TQG45" s="188"/>
      <c r="TQH45" s="188"/>
      <c r="TQI45" s="188"/>
      <c r="TQJ45" s="188"/>
      <c r="TQK45" s="188"/>
      <c r="TQL45" s="188"/>
      <c r="TQM45" s="188"/>
      <c r="TQN45" s="188"/>
      <c r="TQO45" s="188"/>
      <c r="TQP45" s="188"/>
      <c r="TQQ45" s="188"/>
      <c r="TQR45" s="188"/>
      <c r="TQS45" s="188"/>
      <c r="TQT45" s="188"/>
      <c r="TQU45" s="188"/>
      <c r="TQV45" s="188"/>
      <c r="TQW45" s="188"/>
      <c r="TQX45" s="188"/>
      <c r="TQY45" s="188"/>
      <c r="TQZ45" s="188"/>
      <c r="TRA45" s="188"/>
      <c r="TRB45" s="188"/>
      <c r="TRC45" s="188"/>
      <c r="TRD45" s="188"/>
      <c r="TRE45" s="188"/>
      <c r="TRF45" s="188"/>
      <c r="TRG45" s="188"/>
      <c r="TRH45" s="188"/>
      <c r="TRI45" s="188"/>
      <c r="TRJ45" s="188"/>
      <c r="TRK45" s="188"/>
      <c r="TRL45" s="188"/>
      <c r="TRM45" s="188"/>
      <c r="TRN45" s="188"/>
      <c r="TRO45" s="188"/>
      <c r="TRP45" s="188"/>
      <c r="TRQ45" s="188"/>
      <c r="TRR45" s="188"/>
      <c r="TRS45" s="188"/>
      <c r="TRT45" s="188"/>
      <c r="TRU45" s="188"/>
      <c r="TRV45" s="188"/>
      <c r="TRW45" s="188"/>
      <c r="TRX45" s="188"/>
      <c r="TRY45" s="188"/>
      <c r="TRZ45" s="188"/>
      <c r="TSA45" s="188"/>
      <c r="TSB45" s="188"/>
      <c r="TSC45" s="188"/>
      <c r="TSD45" s="188"/>
      <c r="TSE45" s="188"/>
      <c r="TSF45" s="188"/>
      <c r="TSG45" s="188"/>
      <c r="TSH45" s="188"/>
      <c r="TSI45" s="188"/>
      <c r="TSJ45" s="188"/>
      <c r="TSK45" s="188"/>
      <c r="TSL45" s="188"/>
      <c r="TSM45" s="188"/>
      <c r="TSN45" s="188"/>
      <c r="TSO45" s="188"/>
      <c r="TSP45" s="188"/>
      <c r="TSQ45" s="188"/>
      <c r="TSR45" s="188"/>
      <c r="TSS45" s="188"/>
      <c r="TST45" s="188"/>
      <c r="TSU45" s="188"/>
      <c r="TSV45" s="188"/>
      <c r="TSW45" s="188"/>
      <c r="TSX45" s="188"/>
      <c r="TSY45" s="188"/>
      <c r="TSZ45" s="188"/>
      <c r="TTA45" s="188"/>
      <c r="TTB45" s="188"/>
      <c r="TTC45" s="188"/>
      <c r="TTD45" s="188"/>
      <c r="TTE45" s="188"/>
      <c r="TTF45" s="188"/>
      <c r="TTG45" s="188"/>
      <c r="TTH45" s="188"/>
      <c r="TTI45" s="188"/>
      <c r="TTJ45" s="188"/>
      <c r="TTK45" s="188"/>
      <c r="TTL45" s="188"/>
      <c r="TTM45" s="188"/>
      <c r="TTN45" s="188"/>
      <c r="TTO45" s="188"/>
      <c r="TTP45" s="188"/>
      <c r="TTQ45" s="188"/>
      <c r="TTR45" s="188"/>
      <c r="TTS45" s="188"/>
      <c r="TTT45" s="188"/>
      <c r="TTU45" s="188"/>
      <c r="TTV45" s="188"/>
      <c r="TTW45" s="188"/>
      <c r="TTX45" s="188"/>
      <c r="TTY45" s="188"/>
      <c r="TTZ45" s="188"/>
      <c r="TUA45" s="188"/>
      <c r="TUB45" s="188"/>
      <c r="TUC45" s="188"/>
      <c r="TUD45" s="188"/>
      <c r="TUE45" s="188"/>
      <c r="TUF45" s="188"/>
      <c r="TUG45" s="188"/>
      <c r="TUH45" s="188"/>
      <c r="TUI45" s="188"/>
      <c r="TUJ45" s="188"/>
      <c r="TUK45" s="188"/>
      <c r="TUL45" s="188"/>
      <c r="TUM45" s="188"/>
      <c r="TUN45" s="188"/>
      <c r="TUO45" s="188"/>
      <c r="TUP45" s="188"/>
      <c r="TUQ45" s="188"/>
      <c r="TUR45" s="188"/>
      <c r="TUS45" s="188"/>
      <c r="TUT45" s="188"/>
      <c r="TUU45" s="188"/>
      <c r="TUV45" s="188"/>
      <c r="TUW45" s="188"/>
      <c r="TUX45" s="188"/>
      <c r="TUY45" s="188"/>
      <c r="TUZ45" s="188"/>
      <c r="TVA45" s="188"/>
      <c r="TVB45" s="188"/>
      <c r="TVC45" s="188"/>
      <c r="TVD45" s="188"/>
      <c r="TVE45" s="188"/>
      <c r="TVF45" s="188"/>
      <c r="TVG45" s="188"/>
      <c r="TVH45" s="188"/>
      <c r="TVI45" s="188"/>
      <c r="TVJ45" s="188"/>
      <c r="TVK45" s="188"/>
      <c r="TVL45" s="188"/>
      <c r="TVM45" s="188"/>
      <c r="TVN45" s="188"/>
      <c r="TVO45" s="188"/>
      <c r="TVP45" s="188"/>
      <c r="TVQ45" s="188"/>
      <c r="TVR45" s="188"/>
      <c r="TVS45" s="188"/>
      <c r="TVT45" s="188"/>
      <c r="TVU45" s="188"/>
      <c r="TVV45" s="188"/>
      <c r="TVW45" s="188"/>
      <c r="TVX45" s="188"/>
      <c r="TVY45" s="188"/>
      <c r="TVZ45" s="188"/>
      <c r="TWA45" s="188"/>
      <c r="TWB45" s="188"/>
      <c r="TWC45" s="188"/>
      <c r="TWD45" s="188"/>
      <c r="TWE45" s="188"/>
      <c r="TWF45" s="188"/>
      <c r="TWG45" s="188"/>
      <c r="TWH45" s="188"/>
      <c r="TWI45" s="188"/>
      <c r="TWJ45" s="188"/>
      <c r="TWK45" s="188"/>
      <c r="TWL45" s="188"/>
      <c r="TWM45" s="188"/>
      <c r="TWN45" s="188"/>
      <c r="TWO45" s="188"/>
      <c r="TWP45" s="188"/>
      <c r="TWQ45" s="188"/>
      <c r="TWR45" s="188"/>
      <c r="TWS45" s="188"/>
      <c r="TWT45" s="188"/>
      <c r="TWU45" s="188"/>
      <c r="TWV45" s="188"/>
      <c r="TWW45" s="188"/>
      <c r="TWX45" s="188"/>
      <c r="TWY45" s="188"/>
      <c r="TWZ45" s="188"/>
      <c r="TXA45" s="188"/>
      <c r="TXB45" s="188"/>
      <c r="TXC45" s="188"/>
      <c r="TXD45" s="188"/>
      <c r="TXE45" s="188"/>
      <c r="TXF45" s="188"/>
      <c r="TXG45" s="188"/>
      <c r="TXH45" s="188"/>
      <c r="TXI45" s="188"/>
      <c r="TXJ45" s="188"/>
      <c r="TXK45" s="188"/>
      <c r="TXL45" s="188"/>
      <c r="TXM45" s="188"/>
      <c r="TXN45" s="188"/>
      <c r="TXO45" s="188"/>
      <c r="TXP45" s="188"/>
      <c r="TXQ45" s="188"/>
      <c r="TXR45" s="188"/>
      <c r="TXS45" s="188"/>
      <c r="TXT45" s="188"/>
      <c r="TXU45" s="188"/>
      <c r="TXV45" s="188"/>
      <c r="TXW45" s="188"/>
      <c r="TXX45" s="188"/>
      <c r="TXY45" s="188"/>
      <c r="TXZ45" s="188"/>
      <c r="TYA45" s="188"/>
      <c r="TYB45" s="188"/>
      <c r="TYC45" s="188"/>
      <c r="TYD45" s="188"/>
      <c r="TYE45" s="188"/>
      <c r="TYF45" s="188"/>
      <c r="TYG45" s="188"/>
      <c r="TYH45" s="188"/>
      <c r="TYI45" s="188"/>
      <c r="TYJ45" s="188"/>
      <c r="TYK45" s="188"/>
      <c r="TYL45" s="188"/>
      <c r="TYM45" s="188"/>
      <c r="TYN45" s="188"/>
      <c r="TYO45" s="188"/>
      <c r="TYP45" s="188"/>
      <c r="TYQ45" s="188"/>
      <c r="TYR45" s="188"/>
      <c r="TYS45" s="188"/>
      <c r="TYT45" s="188"/>
      <c r="TYU45" s="188"/>
      <c r="TYV45" s="188"/>
      <c r="TYW45" s="188"/>
      <c r="TYX45" s="188"/>
      <c r="TYY45" s="188"/>
      <c r="TYZ45" s="188"/>
      <c r="TZA45" s="188"/>
      <c r="TZB45" s="188"/>
      <c r="TZC45" s="188"/>
      <c r="TZD45" s="188"/>
      <c r="TZE45" s="188"/>
      <c r="TZF45" s="188"/>
      <c r="TZG45" s="188"/>
      <c r="TZH45" s="188"/>
      <c r="TZI45" s="188"/>
      <c r="TZJ45" s="188"/>
      <c r="TZK45" s="188"/>
      <c r="TZL45" s="188"/>
      <c r="TZM45" s="188"/>
      <c r="TZN45" s="188"/>
      <c r="TZO45" s="188"/>
      <c r="TZP45" s="188"/>
      <c r="TZQ45" s="188"/>
      <c r="TZR45" s="188"/>
      <c r="TZS45" s="188"/>
      <c r="TZT45" s="188"/>
      <c r="TZU45" s="188"/>
      <c r="TZV45" s="188"/>
      <c r="TZW45" s="188"/>
      <c r="TZX45" s="188"/>
      <c r="TZY45" s="188"/>
      <c r="TZZ45" s="188"/>
      <c r="UAA45" s="188"/>
      <c r="UAB45" s="188"/>
      <c r="UAC45" s="188"/>
      <c r="UAD45" s="188"/>
      <c r="UAE45" s="188"/>
      <c r="UAF45" s="188"/>
      <c r="UAG45" s="188"/>
      <c r="UAH45" s="188"/>
      <c r="UAI45" s="188"/>
      <c r="UAJ45" s="188"/>
      <c r="UAK45" s="188"/>
      <c r="UAL45" s="188"/>
      <c r="UAM45" s="188"/>
      <c r="UAN45" s="188"/>
      <c r="UAO45" s="188"/>
      <c r="UAP45" s="188"/>
      <c r="UAQ45" s="188"/>
      <c r="UAR45" s="188"/>
      <c r="UAS45" s="188"/>
      <c r="UAT45" s="188"/>
      <c r="UAU45" s="188"/>
      <c r="UAV45" s="188"/>
      <c r="UAW45" s="188"/>
      <c r="UAX45" s="188"/>
      <c r="UAY45" s="188"/>
      <c r="UAZ45" s="188"/>
      <c r="UBA45" s="188"/>
      <c r="UBB45" s="188"/>
      <c r="UBC45" s="188"/>
      <c r="UBD45" s="188"/>
      <c r="UBE45" s="188"/>
      <c r="UBF45" s="188"/>
      <c r="UBG45" s="188"/>
      <c r="UBH45" s="188"/>
      <c r="UBI45" s="188"/>
      <c r="UBJ45" s="188"/>
      <c r="UBK45" s="188"/>
      <c r="UBL45" s="188"/>
      <c r="UBM45" s="188"/>
      <c r="UBN45" s="188"/>
      <c r="UBO45" s="188"/>
      <c r="UBP45" s="188"/>
      <c r="UBQ45" s="188"/>
      <c r="UBR45" s="188"/>
      <c r="UBS45" s="188"/>
      <c r="UBT45" s="188"/>
      <c r="UBU45" s="188"/>
      <c r="UBV45" s="188"/>
      <c r="UBW45" s="188"/>
      <c r="UBX45" s="188"/>
      <c r="UBY45" s="188"/>
      <c r="UBZ45" s="188"/>
      <c r="UCA45" s="188"/>
      <c r="UCB45" s="188"/>
      <c r="UCC45" s="188"/>
      <c r="UCD45" s="188"/>
      <c r="UCE45" s="188"/>
      <c r="UCF45" s="188"/>
      <c r="UCG45" s="188"/>
      <c r="UCH45" s="188"/>
      <c r="UCI45" s="188"/>
      <c r="UCJ45" s="188"/>
      <c r="UCK45" s="188"/>
      <c r="UCL45" s="188"/>
      <c r="UCM45" s="188"/>
      <c r="UCN45" s="188"/>
      <c r="UCO45" s="188"/>
      <c r="UCP45" s="188"/>
      <c r="UCQ45" s="188"/>
      <c r="UCR45" s="188"/>
      <c r="UCS45" s="188"/>
      <c r="UCT45" s="188"/>
      <c r="UCU45" s="188"/>
      <c r="UCV45" s="188"/>
      <c r="UCW45" s="188"/>
      <c r="UCX45" s="188"/>
      <c r="UCY45" s="188"/>
      <c r="UCZ45" s="188"/>
      <c r="UDA45" s="188"/>
      <c r="UDB45" s="188"/>
      <c r="UDC45" s="188"/>
      <c r="UDD45" s="188"/>
      <c r="UDE45" s="188"/>
      <c r="UDF45" s="188"/>
      <c r="UDG45" s="188"/>
      <c r="UDH45" s="188"/>
      <c r="UDI45" s="188"/>
      <c r="UDJ45" s="188"/>
      <c r="UDK45" s="188"/>
      <c r="UDL45" s="188"/>
      <c r="UDM45" s="188"/>
      <c r="UDN45" s="188"/>
      <c r="UDO45" s="188"/>
      <c r="UDP45" s="188"/>
      <c r="UDQ45" s="188"/>
      <c r="UDR45" s="188"/>
      <c r="UDS45" s="188"/>
      <c r="UDT45" s="188"/>
      <c r="UDU45" s="188"/>
      <c r="UDV45" s="188"/>
      <c r="UDW45" s="188"/>
      <c r="UDX45" s="188"/>
      <c r="UDY45" s="188"/>
      <c r="UDZ45" s="188"/>
      <c r="UEA45" s="188"/>
      <c r="UEB45" s="188"/>
      <c r="UEC45" s="188"/>
      <c r="UED45" s="188"/>
      <c r="UEE45" s="188"/>
      <c r="UEF45" s="188"/>
      <c r="UEG45" s="188"/>
      <c r="UEH45" s="188"/>
      <c r="UEI45" s="188"/>
      <c r="UEJ45" s="188"/>
      <c r="UEK45" s="188"/>
      <c r="UEL45" s="188"/>
      <c r="UEM45" s="188"/>
      <c r="UEN45" s="188"/>
      <c r="UEO45" s="188"/>
      <c r="UEP45" s="188"/>
      <c r="UEQ45" s="188"/>
      <c r="UER45" s="188"/>
      <c r="UES45" s="188"/>
      <c r="UET45" s="188"/>
      <c r="UEU45" s="188"/>
      <c r="UEV45" s="188"/>
      <c r="UEW45" s="188"/>
      <c r="UEX45" s="188"/>
      <c r="UEY45" s="188"/>
      <c r="UEZ45" s="188"/>
      <c r="UFA45" s="188"/>
      <c r="UFB45" s="188"/>
      <c r="UFC45" s="188"/>
      <c r="UFD45" s="188"/>
      <c r="UFE45" s="188"/>
      <c r="UFF45" s="188"/>
      <c r="UFG45" s="188"/>
      <c r="UFH45" s="188"/>
      <c r="UFI45" s="188"/>
      <c r="UFJ45" s="188"/>
      <c r="UFK45" s="188"/>
      <c r="UFL45" s="188"/>
      <c r="UFM45" s="188"/>
      <c r="UFN45" s="188"/>
      <c r="UFO45" s="188"/>
      <c r="UFP45" s="188"/>
      <c r="UFQ45" s="188"/>
      <c r="UFR45" s="188"/>
      <c r="UFS45" s="188"/>
      <c r="UFT45" s="188"/>
      <c r="UFU45" s="188"/>
      <c r="UFV45" s="188"/>
      <c r="UFW45" s="188"/>
      <c r="UFX45" s="188"/>
      <c r="UFY45" s="188"/>
      <c r="UFZ45" s="188"/>
      <c r="UGA45" s="188"/>
      <c r="UGB45" s="188"/>
      <c r="UGC45" s="188"/>
      <c r="UGD45" s="188"/>
      <c r="UGE45" s="188"/>
      <c r="UGF45" s="188"/>
      <c r="UGG45" s="188"/>
      <c r="UGH45" s="188"/>
      <c r="UGI45" s="188"/>
      <c r="UGJ45" s="188"/>
      <c r="UGK45" s="188"/>
      <c r="UGL45" s="188"/>
      <c r="UGM45" s="188"/>
      <c r="UGN45" s="188"/>
      <c r="UGO45" s="188"/>
      <c r="UGP45" s="188"/>
      <c r="UGQ45" s="188"/>
      <c r="UGR45" s="188"/>
      <c r="UGS45" s="188"/>
      <c r="UGT45" s="188"/>
      <c r="UGU45" s="188"/>
      <c r="UGV45" s="188"/>
      <c r="UGW45" s="188"/>
      <c r="UGX45" s="188"/>
      <c r="UGY45" s="188"/>
      <c r="UGZ45" s="188"/>
      <c r="UHA45" s="188"/>
      <c r="UHB45" s="188"/>
      <c r="UHC45" s="188"/>
      <c r="UHD45" s="188"/>
      <c r="UHE45" s="188"/>
      <c r="UHF45" s="188"/>
      <c r="UHG45" s="188"/>
      <c r="UHH45" s="188"/>
      <c r="UHI45" s="188"/>
      <c r="UHJ45" s="188"/>
      <c r="UHK45" s="188"/>
      <c r="UHL45" s="188"/>
      <c r="UHM45" s="188"/>
      <c r="UHN45" s="188"/>
      <c r="UHO45" s="188"/>
      <c r="UHP45" s="188"/>
      <c r="UHQ45" s="188"/>
      <c r="UHR45" s="188"/>
      <c r="UHS45" s="188"/>
      <c r="UHT45" s="188"/>
      <c r="UHU45" s="188"/>
      <c r="UHV45" s="188"/>
      <c r="UHW45" s="188"/>
      <c r="UHX45" s="188"/>
      <c r="UHY45" s="188"/>
      <c r="UHZ45" s="188"/>
      <c r="UIA45" s="188"/>
      <c r="UIB45" s="188"/>
      <c r="UIC45" s="188"/>
      <c r="UID45" s="188"/>
      <c r="UIE45" s="188"/>
      <c r="UIF45" s="188"/>
      <c r="UIG45" s="188"/>
      <c r="UIH45" s="188"/>
      <c r="UII45" s="188"/>
      <c r="UIJ45" s="188"/>
      <c r="UIK45" s="188"/>
      <c r="UIL45" s="188"/>
      <c r="UIM45" s="188"/>
      <c r="UIN45" s="188"/>
      <c r="UIO45" s="188"/>
      <c r="UIP45" s="188"/>
      <c r="UIQ45" s="188"/>
      <c r="UIR45" s="188"/>
      <c r="UIS45" s="188"/>
      <c r="UIT45" s="188"/>
      <c r="UIU45" s="188"/>
      <c r="UIV45" s="188"/>
      <c r="UIW45" s="188"/>
      <c r="UIX45" s="188"/>
      <c r="UIY45" s="188"/>
      <c r="UIZ45" s="188"/>
      <c r="UJA45" s="188"/>
      <c r="UJB45" s="188"/>
      <c r="UJC45" s="188"/>
      <c r="UJD45" s="188"/>
      <c r="UJE45" s="188"/>
      <c r="UJF45" s="188"/>
      <c r="UJG45" s="188"/>
      <c r="UJH45" s="188"/>
      <c r="UJI45" s="188"/>
      <c r="UJJ45" s="188"/>
      <c r="UJK45" s="188"/>
      <c r="UJL45" s="188"/>
      <c r="UJM45" s="188"/>
      <c r="UJN45" s="188"/>
      <c r="UJO45" s="188"/>
      <c r="UJP45" s="188"/>
      <c r="UJQ45" s="188"/>
      <c r="UJR45" s="188"/>
      <c r="UJS45" s="188"/>
      <c r="UJT45" s="188"/>
      <c r="UJU45" s="188"/>
      <c r="UJV45" s="188"/>
      <c r="UJW45" s="188"/>
      <c r="UJX45" s="188"/>
      <c r="UJY45" s="188"/>
      <c r="UJZ45" s="188"/>
      <c r="UKA45" s="188"/>
      <c r="UKB45" s="188"/>
      <c r="UKC45" s="188"/>
      <c r="UKD45" s="188"/>
      <c r="UKE45" s="188"/>
      <c r="UKF45" s="188"/>
      <c r="UKG45" s="188"/>
      <c r="UKH45" s="188"/>
      <c r="UKI45" s="188"/>
      <c r="UKJ45" s="188"/>
      <c r="UKK45" s="188"/>
      <c r="UKL45" s="188"/>
      <c r="UKM45" s="188"/>
      <c r="UKN45" s="188"/>
      <c r="UKO45" s="188"/>
      <c r="UKP45" s="188"/>
      <c r="UKQ45" s="188"/>
      <c r="UKR45" s="188"/>
      <c r="UKS45" s="188"/>
      <c r="UKT45" s="188"/>
      <c r="UKU45" s="188"/>
      <c r="UKV45" s="188"/>
      <c r="UKW45" s="188"/>
      <c r="UKX45" s="188"/>
      <c r="UKY45" s="188"/>
      <c r="UKZ45" s="188"/>
      <c r="ULA45" s="188"/>
      <c r="ULB45" s="188"/>
      <c r="ULC45" s="188"/>
      <c r="ULD45" s="188"/>
      <c r="ULE45" s="188"/>
      <c r="ULF45" s="188"/>
      <c r="ULG45" s="188"/>
      <c r="ULH45" s="188"/>
      <c r="ULI45" s="188"/>
      <c r="ULJ45" s="188"/>
      <c r="ULK45" s="188"/>
      <c r="ULL45" s="188"/>
      <c r="ULM45" s="188"/>
      <c r="ULN45" s="188"/>
      <c r="ULO45" s="188"/>
      <c r="ULP45" s="188"/>
      <c r="ULQ45" s="188"/>
      <c r="ULR45" s="188"/>
      <c r="ULS45" s="188"/>
      <c r="ULT45" s="188"/>
      <c r="ULU45" s="188"/>
      <c r="ULV45" s="188"/>
      <c r="ULW45" s="188"/>
      <c r="ULX45" s="188"/>
      <c r="ULY45" s="188"/>
      <c r="ULZ45" s="188"/>
      <c r="UMA45" s="188"/>
      <c r="UMB45" s="188"/>
      <c r="UMC45" s="188"/>
      <c r="UMD45" s="188"/>
      <c r="UME45" s="188"/>
      <c r="UMF45" s="188"/>
      <c r="UMG45" s="188"/>
      <c r="UMH45" s="188"/>
      <c r="UMI45" s="188"/>
      <c r="UMJ45" s="188"/>
      <c r="UMK45" s="188"/>
      <c r="UML45" s="188"/>
      <c r="UMM45" s="188"/>
      <c r="UMN45" s="188"/>
      <c r="UMO45" s="188"/>
      <c r="UMP45" s="188"/>
      <c r="UMQ45" s="188"/>
      <c r="UMR45" s="188"/>
      <c r="UMS45" s="188"/>
      <c r="UMT45" s="188"/>
      <c r="UMU45" s="188"/>
      <c r="UMV45" s="188"/>
      <c r="UMW45" s="188"/>
      <c r="UMX45" s="188"/>
      <c r="UMY45" s="188"/>
      <c r="UMZ45" s="188"/>
      <c r="UNA45" s="188"/>
      <c r="UNB45" s="188"/>
      <c r="UNC45" s="188"/>
      <c r="UND45" s="188"/>
      <c r="UNE45" s="188"/>
      <c r="UNF45" s="188"/>
      <c r="UNG45" s="188"/>
      <c r="UNH45" s="188"/>
      <c r="UNI45" s="188"/>
      <c r="UNJ45" s="188"/>
      <c r="UNK45" s="188"/>
      <c r="UNL45" s="188"/>
      <c r="UNM45" s="188"/>
      <c r="UNN45" s="188"/>
      <c r="UNO45" s="188"/>
      <c r="UNP45" s="188"/>
      <c r="UNQ45" s="188"/>
      <c r="UNR45" s="188"/>
      <c r="UNS45" s="188"/>
      <c r="UNT45" s="188"/>
      <c r="UNU45" s="188"/>
      <c r="UNV45" s="188"/>
      <c r="UNW45" s="188"/>
      <c r="UNX45" s="188"/>
      <c r="UNY45" s="188"/>
      <c r="UNZ45" s="188"/>
      <c r="UOA45" s="188"/>
      <c r="UOB45" s="188"/>
      <c r="UOC45" s="188"/>
      <c r="UOD45" s="188"/>
      <c r="UOE45" s="188"/>
      <c r="UOF45" s="188"/>
      <c r="UOG45" s="188"/>
      <c r="UOH45" s="188"/>
      <c r="UOI45" s="188"/>
      <c r="UOJ45" s="188"/>
      <c r="UOK45" s="188"/>
      <c r="UOL45" s="188"/>
      <c r="UOM45" s="188"/>
      <c r="UON45" s="188"/>
      <c r="UOO45" s="188"/>
      <c r="UOP45" s="188"/>
      <c r="UOQ45" s="188"/>
      <c r="UOR45" s="188"/>
      <c r="UOS45" s="188"/>
      <c r="UOT45" s="188"/>
      <c r="UOU45" s="188"/>
      <c r="UOV45" s="188"/>
      <c r="UOW45" s="188"/>
      <c r="UOX45" s="188"/>
      <c r="UOY45" s="188"/>
      <c r="UOZ45" s="188"/>
      <c r="UPA45" s="188"/>
      <c r="UPB45" s="188"/>
      <c r="UPC45" s="188"/>
      <c r="UPD45" s="188"/>
      <c r="UPE45" s="188"/>
      <c r="UPF45" s="188"/>
      <c r="UPG45" s="188"/>
      <c r="UPH45" s="188"/>
      <c r="UPI45" s="188"/>
      <c r="UPJ45" s="188"/>
      <c r="UPK45" s="188"/>
      <c r="UPL45" s="188"/>
      <c r="UPM45" s="188"/>
      <c r="UPN45" s="188"/>
      <c r="UPO45" s="188"/>
      <c r="UPP45" s="188"/>
      <c r="UPQ45" s="188"/>
      <c r="UPR45" s="188"/>
      <c r="UPS45" s="188"/>
      <c r="UPT45" s="188"/>
      <c r="UPU45" s="188"/>
      <c r="UPV45" s="188"/>
      <c r="UPW45" s="188"/>
      <c r="UPX45" s="188"/>
      <c r="UPY45" s="188"/>
      <c r="UPZ45" s="188"/>
      <c r="UQA45" s="188"/>
      <c r="UQB45" s="188"/>
      <c r="UQC45" s="188"/>
      <c r="UQD45" s="188"/>
      <c r="UQE45" s="188"/>
      <c r="UQF45" s="188"/>
      <c r="UQG45" s="188"/>
      <c r="UQH45" s="188"/>
      <c r="UQI45" s="188"/>
      <c r="UQJ45" s="188"/>
      <c r="UQK45" s="188"/>
      <c r="UQL45" s="188"/>
      <c r="UQM45" s="188"/>
      <c r="UQN45" s="188"/>
      <c r="UQO45" s="188"/>
      <c r="UQP45" s="188"/>
      <c r="UQQ45" s="188"/>
      <c r="UQR45" s="188"/>
      <c r="UQS45" s="188"/>
      <c r="UQT45" s="188"/>
      <c r="UQU45" s="188"/>
      <c r="UQV45" s="188"/>
      <c r="UQW45" s="188"/>
      <c r="UQX45" s="188"/>
      <c r="UQY45" s="188"/>
      <c r="UQZ45" s="188"/>
      <c r="URA45" s="188"/>
      <c r="URB45" s="188"/>
      <c r="URC45" s="188"/>
      <c r="URD45" s="188"/>
      <c r="URE45" s="188"/>
      <c r="URF45" s="188"/>
      <c r="URG45" s="188"/>
      <c r="URH45" s="188"/>
      <c r="URI45" s="188"/>
      <c r="URJ45" s="188"/>
      <c r="URK45" s="188"/>
      <c r="URL45" s="188"/>
      <c r="URM45" s="188"/>
      <c r="URN45" s="188"/>
      <c r="URO45" s="188"/>
      <c r="URP45" s="188"/>
      <c r="URQ45" s="188"/>
      <c r="URR45" s="188"/>
      <c r="URS45" s="188"/>
      <c r="URT45" s="188"/>
      <c r="URU45" s="188"/>
      <c r="URV45" s="188"/>
      <c r="URW45" s="188"/>
      <c r="URX45" s="188"/>
      <c r="URY45" s="188"/>
      <c r="URZ45" s="188"/>
      <c r="USA45" s="188"/>
      <c r="USB45" s="188"/>
      <c r="USC45" s="188"/>
      <c r="USD45" s="188"/>
      <c r="USE45" s="188"/>
      <c r="USF45" s="188"/>
      <c r="USG45" s="188"/>
      <c r="USH45" s="188"/>
      <c r="USI45" s="188"/>
      <c r="USJ45" s="188"/>
      <c r="USK45" s="188"/>
      <c r="USL45" s="188"/>
      <c r="USM45" s="188"/>
      <c r="USN45" s="188"/>
      <c r="USO45" s="188"/>
      <c r="USP45" s="188"/>
      <c r="USQ45" s="188"/>
      <c r="USR45" s="188"/>
      <c r="USS45" s="188"/>
      <c r="UST45" s="188"/>
      <c r="USU45" s="188"/>
      <c r="USV45" s="188"/>
      <c r="USW45" s="188"/>
      <c r="USX45" s="188"/>
      <c r="USY45" s="188"/>
      <c r="USZ45" s="188"/>
      <c r="UTA45" s="188"/>
      <c r="UTB45" s="188"/>
      <c r="UTC45" s="188"/>
      <c r="UTD45" s="188"/>
      <c r="UTE45" s="188"/>
      <c r="UTF45" s="188"/>
      <c r="UTG45" s="188"/>
      <c r="UTH45" s="188"/>
      <c r="UTI45" s="188"/>
      <c r="UTJ45" s="188"/>
      <c r="UTK45" s="188"/>
      <c r="UTL45" s="188"/>
      <c r="UTM45" s="188"/>
      <c r="UTN45" s="188"/>
      <c r="UTO45" s="188"/>
      <c r="UTP45" s="188"/>
      <c r="UTQ45" s="188"/>
      <c r="UTR45" s="188"/>
      <c r="UTS45" s="188"/>
      <c r="UTT45" s="188"/>
      <c r="UTU45" s="188"/>
      <c r="UTV45" s="188"/>
      <c r="UTW45" s="188"/>
      <c r="UTX45" s="188"/>
      <c r="UTY45" s="188"/>
      <c r="UTZ45" s="188"/>
      <c r="UUA45" s="188"/>
      <c r="UUB45" s="188"/>
      <c r="UUC45" s="188"/>
      <c r="UUD45" s="188"/>
      <c r="UUE45" s="188"/>
      <c r="UUF45" s="188"/>
      <c r="UUG45" s="188"/>
      <c r="UUH45" s="188"/>
      <c r="UUI45" s="188"/>
      <c r="UUJ45" s="188"/>
      <c r="UUK45" s="188"/>
      <c r="UUL45" s="188"/>
      <c r="UUM45" s="188"/>
      <c r="UUN45" s="188"/>
      <c r="UUO45" s="188"/>
      <c r="UUP45" s="188"/>
      <c r="UUQ45" s="188"/>
      <c r="UUR45" s="188"/>
      <c r="UUS45" s="188"/>
      <c r="UUT45" s="188"/>
      <c r="UUU45" s="188"/>
      <c r="UUV45" s="188"/>
      <c r="UUW45" s="188"/>
      <c r="UUX45" s="188"/>
      <c r="UUY45" s="188"/>
      <c r="UUZ45" s="188"/>
      <c r="UVA45" s="188"/>
      <c r="UVB45" s="188"/>
      <c r="UVC45" s="188"/>
      <c r="UVD45" s="188"/>
      <c r="UVE45" s="188"/>
      <c r="UVF45" s="188"/>
      <c r="UVG45" s="188"/>
      <c r="UVH45" s="188"/>
      <c r="UVI45" s="188"/>
      <c r="UVJ45" s="188"/>
      <c r="UVK45" s="188"/>
      <c r="UVL45" s="188"/>
      <c r="UVM45" s="188"/>
      <c r="UVN45" s="188"/>
      <c r="UVO45" s="188"/>
      <c r="UVP45" s="188"/>
      <c r="UVQ45" s="188"/>
      <c r="UVR45" s="188"/>
      <c r="UVS45" s="188"/>
      <c r="UVT45" s="188"/>
      <c r="UVU45" s="188"/>
      <c r="UVV45" s="188"/>
      <c r="UVW45" s="188"/>
      <c r="UVX45" s="188"/>
      <c r="UVY45" s="188"/>
      <c r="UVZ45" s="188"/>
      <c r="UWA45" s="188"/>
      <c r="UWB45" s="188"/>
      <c r="UWC45" s="188"/>
      <c r="UWD45" s="188"/>
      <c r="UWE45" s="188"/>
      <c r="UWF45" s="188"/>
      <c r="UWG45" s="188"/>
      <c r="UWH45" s="188"/>
      <c r="UWI45" s="188"/>
      <c r="UWJ45" s="188"/>
      <c r="UWK45" s="188"/>
      <c r="UWL45" s="188"/>
      <c r="UWM45" s="188"/>
      <c r="UWN45" s="188"/>
      <c r="UWO45" s="188"/>
      <c r="UWP45" s="188"/>
      <c r="UWQ45" s="188"/>
      <c r="UWR45" s="188"/>
      <c r="UWS45" s="188"/>
      <c r="UWT45" s="188"/>
      <c r="UWU45" s="188"/>
      <c r="UWV45" s="188"/>
      <c r="UWW45" s="188"/>
      <c r="UWX45" s="188"/>
      <c r="UWY45" s="188"/>
      <c r="UWZ45" s="188"/>
      <c r="UXA45" s="188"/>
      <c r="UXB45" s="188"/>
      <c r="UXC45" s="188"/>
      <c r="UXD45" s="188"/>
      <c r="UXE45" s="188"/>
      <c r="UXF45" s="188"/>
      <c r="UXG45" s="188"/>
      <c r="UXH45" s="188"/>
      <c r="UXI45" s="188"/>
      <c r="UXJ45" s="188"/>
      <c r="UXK45" s="188"/>
      <c r="UXL45" s="188"/>
      <c r="UXM45" s="188"/>
      <c r="UXN45" s="188"/>
      <c r="UXO45" s="188"/>
      <c r="UXP45" s="188"/>
      <c r="UXQ45" s="188"/>
      <c r="UXR45" s="188"/>
      <c r="UXS45" s="188"/>
      <c r="UXT45" s="188"/>
      <c r="UXU45" s="188"/>
      <c r="UXV45" s="188"/>
      <c r="UXW45" s="188"/>
      <c r="UXX45" s="188"/>
      <c r="UXY45" s="188"/>
      <c r="UXZ45" s="188"/>
      <c r="UYA45" s="188"/>
      <c r="UYB45" s="188"/>
      <c r="UYC45" s="188"/>
      <c r="UYD45" s="188"/>
      <c r="UYE45" s="188"/>
      <c r="UYF45" s="188"/>
      <c r="UYG45" s="188"/>
      <c r="UYH45" s="188"/>
      <c r="UYI45" s="188"/>
      <c r="UYJ45" s="188"/>
      <c r="UYK45" s="188"/>
      <c r="UYL45" s="188"/>
      <c r="UYM45" s="188"/>
      <c r="UYN45" s="188"/>
      <c r="UYO45" s="188"/>
      <c r="UYP45" s="188"/>
      <c r="UYQ45" s="188"/>
      <c r="UYR45" s="188"/>
      <c r="UYS45" s="188"/>
      <c r="UYT45" s="188"/>
      <c r="UYU45" s="188"/>
      <c r="UYV45" s="188"/>
      <c r="UYW45" s="188"/>
      <c r="UYX45" s="188"/>
      <c r="UYY45" s="188"/>
      <c r="UYZ45" s="188"/>
      <c r="UZA45" s="188"/>
      <c r="UZB45" s="188"/>
      <c r="UZC45" s="188"/>
      <c r="UZD45" s="188"/>
      <c r="UZE45" s="188"/>
      <c r="UZF45" s="188"/>
      <c r="UZG45" s="188"/>
      <c r="UZH45" s="188"/>
      <c r="UZI45" s="188"/>
      <c r="UZJ45" s="188"/>
      <c r="UZK45" s="188"/>
      <c r="UZL45" s="188"/>
      <c r="UZM45" s="188"/>
      <c r="UZN45" s="188"/>
      <c r="UZO45" s="188"/>
      <c r="UZP45" s="188"/>
      <c r="UZQ45" s="188"/>
      <c r="UZR45" s="188"/>
      <c r="UZS45" s="188"/>
      <c r="UZT45" s="188"/>
      <c r="UZU45" s="188"/>
      <c r="UZV45" s="188"/>
      <c r="UZW45" s="188"/>
      <c r="UZX45" s="188"/>
      <c r="UZY45" s="188"/>
      <c r="UZZ45" s="188"/>
      <c r="VAA45" s="188"/>
      <c r="VAB45" s="188"/>
      <c r="VAC45" s="188"/>
      <c r="VAD45" s="188"/>
      <c r="VAE45" s="188"/>
      <c r="VAF45" s="188"/>
      <c r="VAG45" s="188"/>
      <c r="VAH45" s="188"/>
      <c r="VAI45" s="188"/>
      <c r="VAJ45" s="188"/>
      <c r="VAK45" s="188"/>
      <c r="VAL45" s="188"/>
      <c r="VAM45" s="188"/>
      <c r="VAN45" s="188"/>
      <c r="VAO45" s="188"/>
      <c r="VAP45" s="188"/>
      <c r="VAQ45" s="188"/>
      <c r="VAR45" s="188"/>
      <c r="VAS45" s="188"/>
      <c r="VAT45" s="188"/>
      <c r="VAU45" s="188"/>
      <c r="VAV45" s="188"/>
      <c r="VAW45" s="188"/>
      <c r="VAX45" s="188"/>
      <c r="VAY45" s="188"/>
      <c r="VAZ45" s="188"/>
      <c r="VBA45" s="188"/>
      <c r="VBB45" s="188"/>
      <c r="VBC45" s="188"/>
      <c r="VBD45" s="188"/>
      <c r="VBE45" s="188"/>
      <c r="VBF45" s="188"/>
      <c r="VBG45" s="188"/>
      <c r="VBH45" s="188"/>
      <c r="VBI45" s="188"/>
      <c r="VBJ45" s="188"/>
      <c r="VBK45" s="188"/>
      <c r="VBL45" s="188"/>
      <c r="VBM45" s="188"/>
      <c r="VBN45" s="188"/>
      <c r="VBO45" s="188"/>
      <c r="VBP45" s="188"/>
      <c r="VBQ45" s="188"/>
      <c r="VBR45" s="188"/>
      <c r="VBS45" s="188"/>
      <c r="VBT45" s="188"/>
      <c r="VBU45" s="188"/>
      <c r="VBV45" s="188"/>
      <c r="VBW45" s="188"/>
      <c r="VBX45" s="188"/>
      <c r="VBY45" s="188"/>
      <c r="VBZ45" s="188"/>
      <c r="VCA45" s="188"/>
      <c r="VCB45" s="188"/>
      <c r="VCC45" s="188"/>
      <c r="VCD45" s="188"/>
      <c r="VCE45" s="188"/>
      <c r="VCF45" s="188"/>
      <c r="VCG45" s="188"/>
      <c r="VCH45" s="188"/>
      <c r="VCI45" s="188"/>
      <c r="VCJ45" s="188"/>
      <c r="VCK45" s="188"/>
      <c r="VCL45" s="188"/>
      <c r="VCM45" s="188"/>
      <c r="VCN45" s="188"/>
      <c r="VCO45" s="188"/>
      <c r="VCP45" s="188"/>
      <c r="VCQ45" s="188"/>
      <c r="VCR45" s="188"/>
      <c r="VCS45" s="188"/>
      <c r="VCT45" s="188"/>
      <c r="VCU45" s="188"/>
      <c r="VCV45" s="188"/>
      <c r="VCW45" s="188"/>
      <c r="VCX45" s="188"/>
      <c r="VCY45" s="188"/>
      <c r="VCZ45" s="188"/>
      <c r="VDA45" s="188"/>
      <c r="VDB45" s="188"/>
      <c r="VDC45" s="188"/>
      <c r="VDD45" s="188"/>
      <c r="VDE45" s="188"/>
      <c r="VDF45" s="188"/>
      <c r="VDG45" s="188"/>
      <c r="VDH45" s="188"/>
      <c r="VDI45" s="188"/>
      <c r="VDJ45" s="188"/>
      <c r="VDK45" s="188"/>
      <c r="VDL45" s="188"/>
      <c r="VDM45" s="188"/>
      <c r="VDN45" s="188"/>
      <c r="VDO45" s="188"/>
      <c r="VDP45" s="188"/>
      <c r="VDQ45" s="188"/>
      <c r="VDR45" s="188"/>
      <c r="VDS45" s="188"/>
      <c r="VDT45" s="188"/>
      <c r="VDU45" s="188"/>
      <c r="VDV45" s="188"/>
      <c r="VDW45" s="188"/>
      <c r="VDX45" s="188"/>
      <c r="VDY45" s="188"/>
      <c r="VDZ45" s="188"/>
      <c r="VEA45" s="188"/>
      <c r="VEB45" s="188"/>
      <c r="VEC45" s="188"/>
      <c r="VED45" s="188"/>
      <c r="VEE45" s="188"/>
      <c r="VEF45" s="188"/>
      <c r="VEG45" s="188"/>
      <c r="VEH45" s="188"/>
      <c r="VEI45" s="188"/>
      <c r="VEJ45" s="188"/>
      <c r="VEK45" s="188"/>
      <c r="VEL45" s="188"/>
      <c r="VEM45" s="188"/>
      <c r="VEN45" s="188"/>
      <c r="VEO45" s="188"/>
      <c r="VEP45" s="188"/>
      <c r="VEQ45" s="188"/>
      <c r="VER45" s="188"/>
      <c r="VES45" s="188"/>
      <c r="VET45" s="188"/>
      <c r="VEU45" s="188"/>
      <c r="VEV45" s="188"/>
      <c r="VEW45" s="188"/>
      <c r="VEX45" s="188"/>
      <c r="VEY45" s="188"/>
      <c r="VEZ45" s="188"/>
      <c r="VFA45" s="188"/>
      <c r="VFB45" s="188"/>
      <c r="VFC45" s="188"/>
      <c r="VFD45" s="188"/>
      <c r="VFE45" s="188"/>
      <c r="VFF45" s="188"/>
      <c r="VFG45" s="188"/>
      <c r="VFH45" s="188"/>
      <c r="VFI45" s="188"/>
      <c r="VFJ45" s="188"/>
      <c r="VFK45" s="188"/>
      <c r="VFL45" s="188"/>
      <c r="VFM45" s="188"/>
      <c r="VFN45" s="188"/>
      <c r="VFO45" s="188"/>
      <c r="VFP45" s="188"/>
      <c r="VFQ45" s="188"/>
      <c r="VFR45" s="188"/>
      <c r="VFS45" s="188"/>
      <c r="VFT45" s="188"/>
      <c r="VFU45" s="188"/>
      <c r="VFV45" s="188"/>
      <c r="VFW45" s="188"/>
      <c r="VFX45" s="188"/>
      <c r="VFY45" s="188"/>
      <c r="VFZ45" s="188"/>
      <c r="VGA45" s="188"/>
      <c r="VGB45" s="188"/>
      <c r="VGC45" s="188"/>
      <c r="VGD45" s="188"/>
      <c r="VGE45" s="188"/>
      <c r="VGF45" s="188"/>
      <c r="VGG45" s="188"/>
      <c r="VGH45" s="188"/>
      <c r="VGI45" s="188"/>
      <c r="VGJ45" s="188"/>
      <c r="VGK45" s="188"/>
      <c r="VGL45" s="188"/>
      <c r="VGM45" s="188"/>
      <c r="VGN45" s="188"/>
      <c r="VGO45" s="188"/>
      <c r="VGP45" s="188"/>
      <c r="VGQ45" s="188"/>
      <c r="VGR45" s="188"/>
      <c r="VGS45" s="188"/>
      <c r="VGT45" s="188"/>
      <c r="VGU45" s="188"/>
      <c r="VGV45" s="188"/>
      <c r="VGW45" s="188"/>
      <c r="VGX45" s="188"/>
      <c r="VGY45" s="188"/>
      <c r="VGZ45" s="188"/>
      <c r="VHA45" s="188"/>
      <c r="VHB45" s="188"/>
      <c r="VHC45" s="188"/>
      <c r="VHD45" s="188"/>
      <c r="VHE45" s="188"/>
      <c r="VHF45" s="188"/>
      <c r="VHG45" s="188"/>
      <c r="VHH45" s="188"/>
      <c r="VHI45" s="188"/>
      <c r="VHJ45" s="188"/>
      <c r="VHK45" s="188"/>
      <c r="VHL45" s="188"/>
      <c r="VHM45" s="188"/>
      <c r="VHN45" s="188"/>
      <c r="VHO45" s="188"/>
      <c r="VHP45" s="188"/>
      <c r="VHQ45" s="188"/>
      <c r="VHR45" s="188"/>
      <c r="VHS45" s="188"/>
      <c r="VHT45" s="188"/>
      <c r="VHU45" s="188"/>
      <c r="VHV45" s="188"/>
      <c r="VHW45" s="188"/>
      <c r="VHX45" s="188"/>
      <c r="VHY45" s="188"/>
      <c r="VHZ45" s="188"/>
      <c r="VIA45" s="188"/>
      <c r="VIB45" s="188"/>
      <c r="VIC45" s="188"/>
      <c r="VID45" s="188"/>
      <c r="VIE45" s="188"/>
      <c r="VIF45" s="188"/>
      <c r="VIG45" s="188"/>
      <c r="VIH45" s="188"/>
      <c r="VII45" s="188"/>
      <c r="VIJ45" s="188"/>
      <c r="VIK45" s="188"/>
      <c r="VIL45" s="188"/>
      <c r="VIM45" s="188"/>
      <c r="VIN45" s="188"/>
      <c r="VIO45" s="188"/>
      <c r="VIP45" s="188"/>
      <c r="VIQ45" s="188"/>
      <c r="VIR45" s="188"/>
      <c r="VIS45" s="188"/>
      <c r="VIT45" s="188"/>
      <c r="VIU45" s="188"/>
      <c r="VIV45" s="188"/>
      <c r="VIW45" s="188"/>
      <c r="VIX45" s="188"/>
      <c r="VIY45" s="188"/>
      <c r="VIZ45" s="188"/>
      <c r="VJA45" s="188"/>
      <c r="VJB45" s="188"/>
      <c r="VJC45" s="188"/>
      <c r="VJD45" s="188"/>
      <c r="VJE45" s="188"/>
      <c r="VJF45" s="188"/>
      <c r="VJG45" s="188"/>
      <c r="VJH45" s="188"/>
      <c r="VJI45" s="188"/>
      <c r="VJJ45" s="188"/>
      <c r="VJK45" s="188"/>
      <c r="VJL45" s="188"/>
      <c r="VJM45" s="188"/>
      <c r="VJN45" s="188"/>
      <c r="VJO45" s="188"/>
      <c r="VJP45" s="188"/>
      <c r="VJQ45" s="188"/>
      <c r="VJR45" s="188"/>
      <c r="VJS45" s="188"/>
      <c r="VJT45" s="188"/>
      <c r="VJU45" s="188"/>
      <c r="VJV45" s="188"/>
      <c r="VJW45" s="188"/>
      <c r="VJX45" s="188"/>
      <c r="VJY45" s="188"/>
      <c r="VJZ45" s="188"/>
      <c r="VKA45" s="188"/>
      <c r="VKB45" s="188"/>
      <c r="VKC45" s="188"/>
      <c r="VKD45" s="188"/>
      <c r="VKE45" s="188"/>
      <c r="VKF45" s="188"/>
      <c r="VKG45" s="188"/>
      <c r="VKH45" s="188"/>
      <c r="VKI45" s="188"/>
      <c r="VKJ45" s="188"/>
      <c r="VKK45" s="188"/>
      <c r="VKL45" s="188"/>
      <c r="VKM45" s="188"/>
      <c r="VKN45" s="188"/>
      <c r="VKO45" s="188"/>
      <c r="VKP45" s="188"/>
      <c r="VKQ45" s="188"/>
      <c r="VKR45" s="188"/>
      <c r="VKS45" s="188"/>
      <c r="VKT45" s="188"/>
      <c r="VKU45" s="188"/>
      <c r="VKV45" s="188"/>
      <c r="VKW45" s="188"/>
      <c r="VKX45" s="188"/>
      <c r="VKY45" s="188"/>
      <c r="VKZ45" s="188"/>
      <c r="VLA45" s="188"/>
      <c r="VLB45" s="188"/>
      <c r="VLC45" s="188"/>
      <c r="VLD45" s="188"/>
      <c r="VLE45" s="188"/>
      <c r="VLF45" s="188"/>
      <c r="VLG45" s="188"/>
      <c r="VLH45" s="188"/>
      <c r="VLI45" s="188"/>
      <c r="VLJ45" s="188"/>
      <c r="VLK45" s="188"/>
      <c r="VLL45" s="188"/>
      <c r="VLM45" s="188"/>
      <c r="VLN45" s="188"/>
      <c r="VLO45" s="188"/>
      <c r="VLP45" s="188"/>
      <c r="VLQ45" s="188"/>
      <c r="VLR45" s="188"/>
      <c r="VLS45" s="188"/>
      <c r="VLT45" s="188"/>
      <c r="VLU45" s="188"/>
      <c r="VLV45" s="188"/>
      <c r="VLW45" s="188"/>
      <c r="VLX45" s="188"/>
      <c r="VLY45" s="188"/>
      <c r="VLZ45" s="188"/>
      <c r="VMA45" s="188"/>
      <c r="VMB45" s="188"/>
      <c r="VMC45" s="188"/>
      <c r="VMD45" s="188"/>
      <c r="VME45" s="188"/>
      <c r="VMF45" s="188"/>
      <c r="VMG45" s="188"/>
      <c r="VMH45" s="188"/>
      <c r="VMI45" s="188"/>
      <c r="VMJ45" s="188"/>
      <c r="VMK45" s="188"/>
      <c r="VML45" s="188"/>
      <c r="VMM45" s="188"/>
      <c r="VMN45" s="188"/>
      <c r="VMO45" s="188"/>
      <c r="VMP45" s="188"/>
      <c r="VMQ45" s="188"/>
      <c r="VMR45" s="188"/>
      <c r="VMS45" s="188"/>
      <c r="VMT45" s="188"/>
      <c r="VMU45" s="188"/>
      <c r="VMV45" s="188"/>
      <c r="VMW45" s="188"/>
      <c r="VMX45" s="188"/>
      <c r="VMY45" s="188"/>
      <c r="VMZ45" s="188"/>
      <c r="VNA45" s="188"/>
      <c r="VNB45" s="188"/>
      <c r="VNC45" s="188"/>
      <c r="VND45" s="188"/>
      <c r="VNE45" s="188"/>
      <c r="VNF45" s="188"/>
      <c r="VNG45" s="188"/>
      <c r="VNH45" s="188"/>
      <c r="VNI45" s="188"/>
      <c r="VNJ45" s="188"/>
      <c r="VNK45" s="188"/>
      <c r="VNL45" s="188"/>
      <c r="VNM45" s="188"/>
      <c r="VNN45" s="188"/>
      <c r="VNO45" s="188"/>
      <c r="VNP45" s="188"/>
      <c r="VNQ45" s="188"/>
      <c r="VNR45" s="188"/>
      <c r="VNS45" s="188"/>
      <c r="VNT45" s="188"/>
      <c r="VNU45" s="188"/>
      <c r="VNV45" s="188"/>
      <c r="VNW45" s="188"/>
      <c r="VNX45" s="188"/>
      <c r="VNY45" s="188"/>
      <c r="VNZ45" s="188"/>
      <c r="VOA45" s="188"/>
      <c r="VOB45" s="188"/>
      <c r="VOC45" s="188"/>
      <c r="VOD45" s="188"/>
      <c r="VOE45" s="188"/>
      <c r="VOF45" s="188"/>
      <c r="VOG45" s="188"/>
      <c r="VOH45" s="188"/>
      <c r="VOI45" s="188"/>
      <c r="VOJ45" s="188"/>
      <c r="VOK45" s="188"/>
      <c r="VOL45" s="188"/>
      <c r="VOM45" s="188"/>
      <c r="VON45" s="188"/>
      <c r="VOO45" s="188"/>
      <c r="VOP45" s="188"/>
      <c r="VOQ45" s="188"/>
      <c r="VOR45" s="188"/>
      <c r="VOS45" s="188"/>
      <c r="VOT45" s="188"/>
      <c r="VOU45" s="188"/>
      <c r="VOV45" s="188"/>
      <c r="VOW45" s="188"/>
      <c r="VOX45" s="188"/>
      <c r="VOY45" s="188"/>
      <c r="VOZ45" s="188"/>
      <c r="VPA45" s="188"/>
      <c r="VPB45" s="188"/>
      <c r="VPC45" s="188"/>
      <c r="VPD45" s="188"/>
      <c r="VPE45" s="188"/>
      <c r="VPF45" s="188"/>
      <c r="VPG45" s="188"/>
      <c r="VPH45" s="188"/>
      <c r="VPI45" s="188"/>
      <c r="VPJ45" s="188"/>
      <c r="VPK45" s="188"/>
      <c r="VPL45" s="188"/>
      <c r="VPM45" s="188"/>
      <c r="VPN45" s="188"/>
      <c r="VPO45" s="188"/>
      <c r="VPP45" s="188"/>
      <c r="VPQ45" s="188"/>
      <c r="VPR45" s="188"/>
      <c r="VPS45" s="188"/>
      <c r="VPT45" s="188"/>
      <c r="VPU45" s="188"/>
      <c r="VPV45" s="188"/>
      <c r="VPW45" s="188"/>
      <c r="VPX45" s="188"/>
      <c r="VPY45" s="188"/>
      <c r="VPZ45" s="188"/>
      <c r="VQA45" s="188"/>
      <c r="VQB45" s="188"/>
      <c r="VQC45" s="188"/>
      <c r="VQD45" s="188"/>
      <c r="VQE45" s="188"/>
      <c r="VQF45" s="188"/>
      <c r="VQG45" s="188"/>
      <c r="VQH45" s="188"/>
      <c r="VQI45" s="188"/>
      <c r="VQJ45" s="188"/>
      <c r="VQK45" s="188"/>
      <c r="VQL45" s="188"/>
      <c r="VQM45" s="188"/>
      <c r="VQN45" s="188"/>
      <c r="VQO45" s="188"/>
      <c r="VQP45" s="188"/>
      <c r="VQQ45" s="188"/>
      <c r="VQR45" s="188"/>
      <c r="VQS45" s="188"/>
      <c r="VQT45" s="188"/>
      <c r="VQU45" s="188"/>
      <c r="VQV45" s="188"/>
      <c r="VQW45" s="188"/>
      <c r="VQX45" s="188"/>
      <c r="VQY45" s="188"/>
      <c r="VQZ45" s="188"/>
      <c r="VRA45" s="188"/>
      <c r="VRB45" s="188"/>
      <c r="VRC45" s="188"/>
      <c r="VRD45" s="188"/>
      <c r="VRE45" s="188"/>
      <c r="VRF45" s="188"/>
      <c r="VRG45" s="188"/>
      <c r="VRH45" s="188"/>
      <c r="VRI45" s="188"/>
      <c r="VRJ45" s="188"/>
      <c r="VRK45" s="188"/>
      <c r="VRL45" s="188"/>
      <c r="VRM45" s="188"/>
      <c r="VRN45" s="188"/>
      <c r="VRO45" s="188"/>
      <c r="VRP45" s="188"/>
      <c r="VRQ45" s="188"/>
      <c r="VRR45" s="188"/>
      <c r="VRS45" s="188"/>
      <c r="VRT45" s="188"/>
      <c r="VRU45" s="188"/>
      <c r="VRV45" s="188"/>
      <c r="VRW45" s="188"/>
      <c r="VRX45" s="188"/>
      <c r="VRY45" s="188"/>
      <c r="VRZ45" s="188"/>
      <c r="VSA45" s="188"/>
      <c r="VSB45" s="188"/>
      <c r="VSC45" s="188"/>
      <c r="VSD45" s="188"/>
      <c r="VSE45" s="188"/>
      <c r="VSF45" s="188"/>
      <c r="VSG45" s="188"/>
      <c r="VSH45" s="188"/>
      <c r="VSI45" s="188"/>
      <c r="VSJ45" s="188"/>
      <c r="VSK45" s="188"/>
      <c r="VSL45" s="188"/>
      <c r="VSM45" s="188"/>
      <c r="VSN45" s="188"/>
      <c r="VSO45" s="188"/>
      <c r="VSP45" s="188"/>
      <c r="VSQ45" s="188"/>
      <c r="VSR45" s="188"/>
      <c r="VSS45" s="188"/>
      <c r="VST45" s="188"/>
      <c r="VSU45" s="188"/>
      <c r="VSV45" s="188"/>
      <c r="VSW45" s="188"/>
      <c r="VSX45" s="188"/>
      <c r="VSY45" s="188"/>
      <c r="VSZ45" s="188"/>
      <c r="VTA45" s="188"/>
      <c r="VTB45" s="188"/>
      <c r="VTC45" s="188"/>
      <c r="VTD45" s="188"/>
      <c r="VTE45" s="188"/>
      <c r="VTF45" s="188"/>
      <c r="VTG45" s="188"/>
      <c r="VTH45" s="188"/>
      <c r="VTI45" s="188"/>
      <c r="VTJ45" s="188"/>
      <c r="VTK45" s="188"/>
      <c r="VTL45" s="188"/>
      <c r="VTM45" s="188"/>
      <c r="VTN45" s="188"/>
      <c r="VTO45" s="188"/>
      <c r="VTP45" s="188"/>
      <c r="VTQ45" s="188"/>
      <c r="VTR45" s="188"/>
      <c r="VTS45" s="188"/>
      <c r="VTT45" s="188"/>
      <c r="VTU45" s="188"/>
      <c r="VTV45" s="188"/>
      <c r="VTW45" s="188"/>
      <c r="VTX45" s="188"/>
      <c r="VTY45" s="188"/>
      <c r="VTZ45" s="188"/>
      <c r="VUA45" s="188"/>
      <c r="VUB45" s="188"/>
      <c r="VUC45" s="188"/>
      <c r="VUD45" s="188"/>
      <c r="VUE45" s="188"/>
      <c r="VUF45" s="188"/>
      <c r="VUG45" s="188"/>
      <c r="VUH45" s="188"/>
      <c r="VUI45" s="188"/>
      <c r="VUJ45" s="188"/>
      <c r="VUK45" s="188"/>
      <c r="VUL45" s="188"/>
      <c r="VUM45" s="188"/>
      <c r="VUN45" s="188"/>
      <c r="VUO45" s="188"/>
      <c r="VUP45" s="188"/>
      <c r="VUQ45" s="188"/>
      <c r="VUR45" s="188"/>
      <c r="VUS45" s="188"/>
      <c r="VUT45" s="188"/>
      <c r="VUU45" s="188"/>
      <c r="VUV45" s="188"/>
      <c r="VUW45" s="188"/>
      <c r="VUX45" s="188"/>
      <c r="VUY45" s="188"/>
      <c r="VUZ45" s="188"/>
      <c r="VVA45" s="188"/>
      <c r="VVB45" s="188"/>
      <c r="VVC45" s="188"/>
      <c r="VVD45" s="188"/>
      <c r="VVE45" s="188"/>
      <c r="VVF45" s="188"/>
      <c r="VVG45" s="188"/>
      <c r="VVH45" s="188"/>
      <c r="VVI45" s="188"/>
      <c r="VVJ45" s="188"/>
      <c r="VVK45" s="188"/>
      <c r="VVL45" s="188"/>
      <c r="VVM45" s="188"/>
      <c r="VVN45" s="188"/>
      <c r="VVO45" s="188"/>
      <c r="VVP45" s="188"/>
      <c r="VVQ45" s="188"/>
      <c r="VVR45" s="188"/>
      <c r="VVS45" s="188"/>
      <c r="VVT45" s="188"/>
      <c r="VVU45" s="188"/>
      <c r="VVV45" s="188"/>
      <c r="VVW45" s="188"/>
      <c r="VVX45" s="188"/>
      <c r="VVY45" s="188"/>
      <c r="VVZ45" s="188"/>
      <c r="VWA45" s="188"/>
      <c r="VWB45" s="188"/>
      <c r="VWC45" s="188"/>
      <c r="VWD45" s="188"/>
      <c r="VWE45" s="188"/>
      <c r="VWF45" s="188"/>
      <c r="VWG45" s="188"/>
      <c r="VWH45" s="188"/>
      <c r="VWI45" s="188"/>
      <c r="VWJ45" s="188"/>
      <c r="VWK45" s="188"/>
      <c r="VWL45" s="188"/>
      <c r="VWM45" s="188"/>
      <c r="VWN45" s="188"/>
      <c r="VWO45" s="188"/>
      <c r="VWP45" s="188"/>
      <c r="VWQ45" s="188"/>
      <c r="VWR45" s="188"/>
      <c r="VWS45" s="188"/>
      <c r="VWT45" s="188"/>
      <c r="VWU45" s="188"/>
      <c r="VWV45" s="188"/>
      <c r="VWW45" s="188"/>
      <c r="VWX45" s="188"/>
      <c r="VWY45" s="188"/>
      <c r="VWZ45" s="188"/>
      <c r="VXA45" s="188"/>
      <c r="VXB45" s="188"/>
      <c r="VXC45" s="188"/>
      <c r="VXD45" s="188"/>
      <c r="VXE45" s="188"/>
      <c r="VXF45" s="188"/>
      <c r="VXG45" s="188"/>
      <c r="VXH45" s="188"/>
      <c r="VXI45" s="188"/>
      <c r="VXJ45" s="188"/>
      <c r="VXK45" s="188"/>
      <c r="VXL45" s="188"/>
      <c r="VXM45" s="188"/>
      <c r="VXN45" s="188"/>
      <c r="VXO45" s="188"/>
      <c r="VXP45" s="188"/>
      <c r="VXQ45" s="188"/>
      <c r="VXR45" s="188"/>
      <c r="VXS45" s="188"/>
      <c r="VXT45" s="188"/>
      <c r="VXU45" s="188"/>
      <c r="VXV45" s="188"/>
      <c r="VXW45" s="188"/>
      <c r="VXX45" s="188"/>
      <c r="VXY45" s="188"/>
      <c r="VXZ45" s="188"/>
      <c r="VYA45" s="188"/>
      <c r="VYB45" s="188"/>
      <c r="VYC45" s="188"/>
      <c r="VYD45" s="188"/>
      <c r="VYE45" s="188"/>
      <c r="VYF45" s="188"/>
      <c r="VYG45" s="188"/>
      <c r="VYH45" s="188"/>
      <c r="VYI45" s="188"/>
      <c r="VYJ45" s="188"/>
      <c r="VYK45" s="188"/>
      <c r="VYL45" s="188"/>
      <c r="VYM45" s="188"/>
      <c r="VYN45" s="188"/>
      <c r="VYO45" s="188"/>
      <c r="VYP45" s="188"/>
      <c r="VYQ45" s="188"/>
      <c r="VYR45" s="188"/>
      <c r="VYS45" s="188"/>
      <c r="VYT45" s="188"/>
      <c r="VYU45" s="188"/>
      <c r="VYV45" s="188"/>
      <c r="VYW45" s="188"/>
      <c r="VYX45" s="188"/>
      <c r="VYY45" s="188"/>
      <c r="VYZ45" s="188"/>
      <c r="VZA45" s="188"/>
      <c r="VZB45" s="188"/>
      <c r="VZC45" s="188"/>
      <c r="VZD45" s="188"/>
      <c r="VZE45" s="188"/>
      <c r="VZF45" s="188"/>
      <c r="VZG45" s="188"/>
      <c r="VZH45" s="188"/>
      <c r="VZI45" s="188"/>
      <c r="VZJ45" s="188"/>
      <c r="VZK45" s="188"/>
      <c r="VZL45" s="188"/>
      <c r="VZM45" s="188"/>
      <c r="VZN45" s="188"/>
      <c r="VZO45" s="188"/>
      <c r="VZP45" s="188"/>
      <c r="VZQ45" s="188"/>
      <c r="VZR45" s="188"/>
      <c r="VZS45" s="188"/>
      <c r="VZT45" s="188"/>
      <c r="VZU45" s="188"/>
      <c r="VZV45" s="188"/>
      <c r="VZW45" s="188"/>
      <c r="VZX45" s="188"/>
      <c r="VZY45" s="188"/>
      <c r="VZZ45" s="188"/>
      <c r="WAA45" s="188"/>
      <c r="WAB45" s="188"/>
      <c r="WAC45" s="188"/>
      <c r="WAD45" s="188"/>
      <c r="WAE45" s="188"/>
      <c r="WAF45" s="188"/>
      <c r="WAG45" s="188"/>
      <c r="WAH45" s="188"/>
      <c r="WAI45" s="188"/>
      <c r="WAJ45" s="188"/>
      <c r="WAK45" s="188"/>
      <c r="WAL45" s="188"/>
      <c r="WAM45" s="188"/>
      <c r="WAN45" s="188"/>
      <c r="WAO45" s="188"/>
      <c r="WAP45" s="188"/>
      <c r="WAQ45" s="188"/>
      <c r="WAR45" s="188"/>
      <c r="WAS45" s="188"/>
      <c r="WAT45" s="188"/>
      <c r="WAU45" s="188"/>
      <c r="WAV45" s="188"/>
      <c r="WAW45" s="188"/>
      <c r="WAX45" s="188"/>
      <c r="WAY45" s="188"/>
      <c r="WAZ45" s="188"/>
      <c r="WBA45" s="188"/>
      <c r="WBB45" s="188"/>
      <c r="WBC45" s="188"/>
      <c r="WBD45" s="188"/>
      <c r="WBE45" s="188"/>
      <c r="WBF45" s="188"/>
      <c r="WBG45" s="188"/>
      <c r="WBH45" s="188"/>
      <c r="WBI45" s="188"/>
      <c r="WBJ45" s="188"/>
      <c r="WBK45" s="188"/>
      <c r="WBL45" s="188"/>
      <c r="WBM45" s="188"/>
      <c r="WBN45" s="188"/>
      <c r="WBO45" s="188"/>
      <c r="WBP45" s="188"/>
      <c r="WBQ45" s="188"/>
      <c r="WBR45" s="188"/>
      <c r="WBS45" s="188"/>
      <c r="WBT45" s="188"/>
      <c r="WBU45" s="188"/>
      <c r="WBV45" s="188"/>
      <c r="WBW45" s="188"/>
      <c r="WBX45" s="188"/>
      <c r="WBY45" s="188"/>
      <c r="WBZ45" s="188"/>
      <c r="WCA45" s="188"/>
      <c r="WCB45" s="188"/>
      <c r="WCC45" s="188"/>
      <c r="WCD45" s="188"/>
      <c r="WCE45" s="188"/>
      <c r="WCF45" s="188"/>
      <c r="WCG45" s="188"/>
      <c r="WCH45" s="188"/>
      <c r="WCI45" s="188"/>
      <c r="WCJ45" s="188"/>
      <c r="WCK45" s="188"/>
      <c r="WCL45" s="188"/>
      <c r="WCM45" s="188"/>
      <c r="WCN45" s="188"/>
      <c r="WCO45" s="188"/>
      <c r="WCP45" s="188"/>
      <c r="WCQ45" s="188"/>
      <c r="WCR45" s="188"/>
      <c r="WCS45" s="188"/>
      <c r="WCT45" s="188"/>
      <c r="WCU45" s="188"/>
      <c r="WCV45" s="188"/>
      <c r="WCW45" s="188"/>
      <c r="WCX45" s="188"/>
      <c r="WCY45" s="188"/>
      <c r="WCZ45" s="188"/>
      <c r="WDA45" s="188"/>
      <c r="WDB45" s="188"/>
      <c r="WDC45" s="188"/>
      <c r="WDD45" s="188"/>
      <c r="WDE45" s="188"/>
      <c r="WDF45" s="188"/>
      <c r="WDG45" s="188"/>
      <c r="WDH45" s="188"/>
      <c r="WDI45" s="188"/>
      <c r="WDJ45" s="188"/>
      <c r="WDK45" s="188"/>
      <c r="WDL45" s="188"/>
      <c r="WDM45" s="188"/>
      <c r="WDN45" s="188"/>
      <c r="WDO45" s="188"/>
      <c r="WDP45" s="188"/>
      <c r="WDQ45" s="188"/>
      <c r="WDR45" s="188"/>
      <c r="WDS45" s="188"/>
      <c r="WDT45" s="188"/>
      <c r="WDU45" s="188"/>
      <c r="WDV45" s="188"/>
      <c r="WDW45" s="188"/>
      <c r="WDX45" s="188"/>
      <c r="WDY45" s="188"/>
      <c r="WDZ45" s="188"/>
      <c r="WEA45" s="188"/>
      <c r="WEB45" s="188"/>
      <c r="WEC45" s="188"/>
      <c r="WED45" s="188"/>
      <c r="WEE45" s="188"/>
      <c r="WEF45" s="188"/>
      <c r="WEG45" s="188"/>
      <c r="WEH45" s="188"/>
      <c r="WEI45" s="188"/>
      <c r="WEJ45" s="188"/>
      <c r="WEK45" s="188"/>
      <c r="WEL45" s="188"/>
      <c r="WEM45" s="188"/>
      <c r="WEN45" s="188"/>
      <c r="WEO45" s="188"/>
      <c r="WEP45" s="188"/>
      <c r="WEQ45" s="188"/>
      <c r="WER45" s="188"/>
      <c r="WES45" s="188"/>
      <c r="WET45" s="188"/>
      <c r="WEU45" s="188"/>
      <c r="WEV45" s="188"/>
      <c r="WEW45" s="188"/>
      <c r="WEX45" s="188"/>
      <c r="WEY45" s="188"/>
      <c r="WEZ45" s="188"/>
      <c r="WFA45" s="188"/>
      <c r="WFB45" s="188"/>
      <c r="WFC45" s="188"/>
      <c r="WFD45" s="188"/>
      <c r="WFE45" s="188"/>
      <c r="WFF45" s="188"/>
      <c r="WFG45" s="188"/>
      <c r="WFH45" s="188"/>
      <c r="WFI45" s="188"/>
      <c r="WFJ45" s="188"/>
      <c r="WFK45" s="188"/>
      <c r="WFL45" s="188"/>
      <c r="WFM45" s="188"/>
      <c r="WFN45" s="188"/>
      <c r="WFO45" s="188"/>
      <c r="WFP45" s="188"/>
      <c r="WFQ45" s="188"/>
      <c r="WFR45" s="188"/>
      <c r="WFS45" s="188"/>
      <c r="WFT45" s="188"/>
      <c r="WFU45" s="188"/>
      <c r="WFV45" s="188"/>
      <c r="WFW45" s="188"/>
      <c r="WFX45" s="188"/>
      <c r="WFY45" s="188"/>
      <c r="WFZ45" s="188"/>
      <c r="WGA45" s="188"/>
      <c r="WGB45" s="188"/>
      <c r="WGC45" s="188"/>
      <c r="WGD45" s="188"/>
      <c r="WGE45" s="188"/>
      <c r="WGF45" s="188"/>
      <c r="WGG45" s="188"/>
      <c r="WGH45" s="188"/>
      <c r="WGI45" s="188"/>
      <c r="WGJ45" s="188"/>
      <c r="WGK45" s="188"/>
      <c r="WGL45" s="188"/>
      <c r="WGM45" s="188"/>
      <c r="WGN45" s="188"/>
      <c r="WGO45" s="188"/>
      <c r="WGP45" s="188"/>
      <c r="WGQ45" s="188"/>
      <c r="WGR45" s="188"/>
      <c r="WGS45" s="188"/>
      <c r="WGT45" s="188"/>
      <c r="WGU45" s="188"/>
      <c r="WGV45" s="188"/>
      <c r="WGW45" s="188"/>
      <c r="WGX45" s="188"/>
      <c r="WGY45" s="188"/>
      <c r="WGZ45" s="188"/>
      <c r="WHA45" s="188"/>
      <c r="WHB45" s="188"/>
      <c r="WHC45" s="188"/>
      <c r="WHD45" s="188"/>
      <c r="WHE45" s="188"/>
      <c r="WHF45" s="188"/>
      <c r="WHG45" s="188"/>
      <c r="WHH45" s="188"/>
      <c r="WHI45" s="188"/>
      <c r="WHJ45" s="188"/>
      <c r="WHK45" s="188"/>
      <c r="WHL45" s="188"/>
      <c r="WHM45" s="188"/>
      <c r="WHN45" s="188"/>
      <c r="WHO45" s="188"/>
      <c r="WHP45" s="188"/>
      <c r="WHQ45" s="188"/>
      <c r="WHR45" s="188"/>
      <c r="WHS45" s="188"/>
      <c r="WHT45" s="188"/>
      <c r="WHU45" s="188"/>
      <c r="WHV45" s="188"/>
      <c r="WHW45" s="188"/>
      <c r="WHX45" s="188"/>
      <c r="WHY45" s="188"/>
      <c r="WHZ45" s="188"/>
      <c r="WIA45" s="188"/>
      <c r="WIB45" s="188"/>
      <c r="WIC45" s="188"/>
      <c r="WID45" s="188"/>
      <c r="WIE45" s="188"/>
      <c r="WIF45" s="188"/>
      <c r="WIG45" s="188"/>
      <c r="WIH45" s="188"/>
      <c r="WII45" s="188"/>
      <c r="WIJ45" s="188"/>
      <c r="WIK45" s="188"/>
      <c r="WIL45" s="188"/>
      <c r="WIM45" s="188"/>
      <c r="WIN45" s="188"/>
      <c r="WIO45" s="188"/>
      <c r="WIP45" s="188"/>
      <c r="WIQ45" s="188"/>
      <c r="WIR45" s="188"/>
      <c r="WIS45" s="188"/>
      <c r="WIT45" s="188"/>
      <c r="WIU45" s="188"/>
      <c r="WIV45" s="188"/>
      <c r="WIW45" s="188"/>
      <c r="WIX45" s="188"/>
      <c r="WIY45" s="188"/>
      <c r="WIZ45" s="188"/>
      <c r="WJA45" s="188"/>
      <c r="WJB45" s="188"/>
      <c r="WJC45" s="188"/>
      <c r="WJD45" s="188"/>
      <c r="WJE45" s="188"/>
      <c r="WJF45" s="188"/>
      <c r="WJG45" s="188"/>
      <c r="WJH45" s="188"/>
      <c r="WJI45" s="188"/>
      <c r="WJJ45" s="188"/>
      <c r="WJK45" s="188"/>
      <c r="WJL45" s="188"/>
      <c r="WJM45" s="188"/>
      <c r="WJN45" s="188"/>
      <c r="WJO45" s="188"/>
      <c r="WJP45" s="188"/>
      <c r="WJQ45" s="188"/>
      <c r="WJR45" s="188"/>
      <c r="WJS45" s="188"/>
      <c r="WJT45" s="188"/>
      <c r="WJU45" s="188"/>
      <c r="WJV45" s="188"/>
      <c r="WJW45" s="188"/>
      <c r="WJX45" s="188"/>
      <c r="WJY45" s="188"/>
      <c r="WJZ45" s="188"/>
      <c r="WKA45" s="188"/>
      <c r="WKB45" s="188"/>
      <c r="WKC45" s="188"/>
      <c r="WKD45" s="188"/>
      <c r="WKE45" s="188"/>
      <c r="WKF45" s="188"/>
      <c r="WKG45" s="188"/>
      <c r="WKH45" s="188"/>
      <c r="WKI45" s="188"/>
      <c r="WKJ45" s="188"/>
      <c r="WKK45" s="188"/>
      <c r="WKL45" s="188"/>
      <c r="WKM45" s="188"/>
      <c r="WKN45" s="188"/>
      <c r="WKO45" s="188"/>
      <c r="WKP45" s="188"/>
      <c r="WKQ45" s="188"/>
      <c r="WKR45" s="188"/>
      <c r="WKS45" s="188"/>
      <c r="WKT45" s="188"/>
      <c r="WKU45" s="188"/>
      <c r="WKV45" s="188"/>
      <c r="WKW45" s="188"/>
      <c r="WKX45" s="188"/>
      <c r="WKY45" s="188"/>
      <c r="WKZ45" s="188"/>
      <c r="WLA45" s="188"/>
      <c r="WLB45" s="188"/>
      <c r="WLC45" s="188"/>
      <c r="WLD45" s="188"/>
      <c r="WLE45" s="188"/>
      <c r="WLF45" s="188"/>
      <c r="WLG45" s="188"/>
      <c r="WLH45" s="188"/>
      <c r="WLI45" s="188"/>
      <c r="WLJ45" s="188"/>
      <c r="WLK45" s="188"/>
      <c r="WLL45" s="188"/>
      <c r="WLM45" s="188"/>
      <c r="WLN45" s="188"/>
      <c r="WLO45" s="188"/>
      <c r="WLP45" s="188"/>
      <c r="WLQ45" s="188"/>
      <c r="WLR45" s="188"/>
      <c r="WLS45" s="188"/>
      <c r="WLT45" s="188"/>
      <c r="WLU45" s="188"/>
      <c r="WLV45" s="188"/>
      <c r="WLW45" s="188"/>
      <c r="WLX45" s="188"/>
      <c r="WLY45" s="188"/>
      <c r="WLZ45" s="188"/>
      <c r="WMA45" s="188"/>
      <c r="WMB45" s="188"/>
      <c r="WMC45" s="188"/>
      <c r="WMD45" s="188"/>
      <c r="WME45" s="188"/>
      <c r="WMF45" s="188"/>
      <c r="WMG45" s="188"/>
      <c r="WMH45" s="188"/>
      <c r="WMI45" s="188"/>
      <c r="WMJ45" s="188"/>
      <c r="WMK45" s="188"/>
      <c r="WML45" s="188"/>
      <c r="WMM45" s="188"/>
      <c r="WMN45" s="188"/>
      <c r="WMO45" s="188"/>
      <c r="WMP45" s="188"/>
      <c r="WMQ45" s="188"/>
      <c r="WMR45" s="188"/>
      <c r="WMS45" s="188"/>
      <c r="WMT45" s="188"/>
      <c r="WMU45" s="188"/>
      <c r="WMV45" s="188"/>
      <c r="WMW45" s="188"/>
      <c r="WMX45" s="188"/>
      <c r="WMY45" s="188"/>
      <c r="WMZ45" s="188"/>
      <c r="WNA45" s="188"/>
      <c r="WNB45" s="188"/>
      <c r="WNC45" s="188"/>
      <c r="WND45" s="188"/>
      <c r="WNE45" s="188"/>
      <c r="WNF45" s="188"/>
      <c r="WNG45" s="188"/>
      <c r="WNH45" s="188"/>
      <c r="WNI45" s="188"/>
      <c r="WNJ45" s="188"/>
      <c r="WNK45" s="188"/>
      <c r="WNL45" s="188"/>
      <c r="WNM45" s="188"/>
      <c r="WNN45" s="188"/>
      <c r="WNO45" s="188"/>
      <c r="WNP45" s="188"/>
      <c r="WNQ45" s="188"/>
      <c r="WNR45" s="188"/>
      <c r="WNS45" s="188"/>
      <c r="WNT45" s="188"/>
      <c r="WNU45" s="188"/>
      <c r="WNV45" s="188"/>
      <c r="WNW45" s="188"/>
      <c r="WNX45" s="188"/>
      <c r="WNY45" s="188"/>
      <c r="WNZ45" s="188"/>
      <c r="WOA45" s="188"/>
      <c r="WOB45" s="188"/>
      <c r="WOC45" s="188"/>
      <c r="WOD45" s="188"/>
      <c r="WOE45" s="188"/>
      <c r="WOF45" s="188"/>
      <c r="WOG45" s="188"/>
      <c r="WOH45" s="188"/>
      <c r="WOI45" s="188"/>
      <c r="WOJ45" s="188"/>
      <c r="WOK45" s="188"/>
      <c r="WOL45" s="188"/>
      <c r="WOM45" s="188"/>
      <c r="WON45" s="188"/>
      <c r="WOO45" s="188"/>
      <c r="WOP45" s="188"/>
      <c r="WOQ45" s="188"/>
      <c r="WOR45" s="188"/>
      <c r="WOS45" s="188"/>
      <c r="WOT45" s="188"/>
      <c r="WOU45" s="188"/>
      <c r="WOV45" s="188"/>
      <c r="WOW45" s="188"/>
      <c r="WOX45" s="188"/>
      <c r="WOY45" s="188"/>
      <c r="WOZ45" s="188"/>
      <c r="WPA45" s="188"/>
      <c r="WPB45" s="188"/>
      <c r="WPC45" s="188"/>
      <c r="WPD45" s="188"/>
      <c r="WPE45" s="188"/>
      <c r="WPF45" s="188"/>
      <c r="WPG45" s="188"/>
      <c r="WPH45" s="188"/>
      <c r="WPI45" s="188"/>
      <c r="WPJ45" s="188"/>
      <c r="WPK45" s="188"/>
      <c r="WPL45" s="188"/>
      <c r="WPM45" s="188"/>
      <c r="WPN45" s="188"/>
      <c r="WPO45" s="188"/>
      <c r="WPP45" s="188"/>
      <c r="WPQ45" s="188"/>
      <c r="WPR45" s="188"/>
      <c r="WPS45" s="188"/>
      <c r="WPT45" s="188"/>
      <c r="WPU45" s="188"/>
      <c r="WPV45" s="188"/>
      <c r="WPW45" s="188"/>
      <c r="WPX45" s="188"/>
      <c r="WPY45" s="188"/>
      <c r="WPZ45" s="188"/>
      <c r="WQA45" s="188"/>
      <c r="WQB45" s="188"/>
      <c r="WQC45" s="188"/>
      <c r="WQD45" s="188"/>
      <c r="WQE45" s="188"/>
      <c r="WQF45" s="188"/>
      <c r="WQG45" s="188"/>
      <c r="WQH45" s="188"/>
      <c r="WQI45" s="188"/>
      <c r="WQJ45" s="188"/>
      <c r="WQK45" s="188"/>
      <c r="WQL45" s="188"/>
      <c r="WQM45" s="188"/>
      <c r="WQN45" s="188"/>
      <c r="WQO45" s="188"/>
      <c r="WQP45" s="188"/>
      <c r="WQQ45" s="188"/>
      <c r="WQR45" s="188"/>
      <c r="WQS45" s="188"/>
      <c r="WQT45" s="188"/>
      <c r="WQU45" s="188"/>
      <c r="WQV45" s="188"/>
      <c r="WQW45" s="188"/>
      <c r="WQX45" s="188"/>
      <c r="WQY45" s="188"/>
      <c r="WQZ45" s="188"/>
      <c r="WRA45" s="188"/>
      <c r="WRB45" s="188"/>
      <c r="WRC45" s="188"/>
      <c r="WRD45" s="188"/>
      <c r="WRE45" s="188"/>
      <c r="WRF45" s="188"/>
      <c r="WRG45" s="188"/>
      <c r="WRH45" s="188"/>
      <c r="WRI45" s="188"/>
      <c r="WRJ45" s="188"/>
      <c r="WRK45" s="188"/>
      <c r="WRL45" s="188"/>
      <c r="WRM45" s="188"/>
      <c r="WRN45" s="188"/>
      <c r="WRO45" s="188"/>
      <c r="WRP45" s="188"/>
      <c r="WRQ45" s="188"/>
      <c r="WRR45" s="188"/>
      <c r="WRS45" s="188"/>
      <c r="WRT45" s="188"/>
      <c r="WRU45" s="188"/>
      <c r="WRV45" s="188"/>
      <c r="WRW45" s="188"/>
      <c r="WRX45" s="188"/>
      <c r="WRY45" s="188"/>
      <c r="WRZ45" s="188"/>
      <c r="WSA45" s="188"/>
      <c r="WSB45" s="188"/>
      <c r="WSC45" s="188"/>
      <c r="WSD45" s="188"/>
      <c r="WSE45" s="188"/>
      <c r="WSF45" s="188"/>
      <c r="WSG45" s="188"/>
      <c r="WSH45" s="188"/>
      <c r="WSI45" s="188"/>
      <c r="WSJ45" s="188"/>
      <c r="WSK45" s="188"/>
      <c r="WSL45" s="188"/>
      <c r="WSM45" s="188"/>
      <c r="WSN45" s="188"/>
      <c r="WSO45" s="188"/>
      <c r="WSP45" s="188"/>
      <c r="WSQ45" s="188"/>
      <c r="WSR45" s="188"/>
      <c r="WSS45" s="188"/>
      <c r="WST45" s="188"/>
      <c r="WSU45" s="188"/>
      <c r="WSV45" s="188"/>
      <c r="WSW45" s="188"/>
      <c r="WSX45" s="188"/>
      <c r="WSY45" s="188"/>
      <c r="WSZ45" s="188"/>
      <c r="WTA45" s="188"/>
      <c r="WTB45" s="188"/>
      <c r="WTC45" s="188"/>
      <c r="WTD45" s="188"/>
      <c r="WTE45" s="188"/>
      <c r="WTF45" s="188"/>
      <c r="WTG45" s="188"/>
      <c r="WTH45" s="188"/>
      <c r="WTI45" s="188"/>
      <c r="WTJ45" s="188"/>
      <c r="WTK45" s="188"/>
      <c r="WTL45" s="188"/>
      <c r="WTM45" s="188"/>
      <c r="WTN45" s="188"/>
      <c r="WTO45" s="188"/>
      <c r="WTP45" s="188"/>
      <c r="WTQ45" s="188"/>
      <c r="WTR45" s="188"/>
      <c r="WTS45" s="188"/>
      <c r="WTT45" s="188"/>
      <c r="WTU45" s="188"/>
      <c r="WTV45" s="188"/>
      <c r="WTW45" s="188"/>
      <c r="WTX45" s="188"/>
      <c r="WTY45" s="188"/>
      <c r="WTZ45" s="188"/>
      <c r="WUA45" s="188"/>
      <c r="WUB45" s="188"/>
      <c r="WUC45" s="188"/>
      <c r="WUD45" s="188"/>
      <c r="WUE45" s="188"/>
      <c r="WUF45" s="188"/>
      <c r="WUG45" s="188"/>
      <c r="WUH45" s="188"/>
      <c r="WUI45" s="188"/>
      <c r="WUJ45" s="188"/>
      <c r="WUK45" s="188"/>
      <c r="WUL45" s="188"/>
      <c r="WUM45" s="188"/>
      <c r="WUN45" s="188"/>
      <c r="WUO45" s="188"/>
      <c r="WUP45" s="188"/>
      <c r="WUQ45" s="188"/>
      <c r="WUR45" s="188"/>
      <c r="WUS45" s="188"/>
      <c r="WUT45" s="188"/>
      <c r="WUU45" s="188"/>
      <c r="WUV45" s="188"/>
      <c r="WUW45" s="188"/>
      <c r="WUX45" s="188"/>
      <c r="WUY45" s="188"/>
      <c r="WUZ45" s="188"/>
      <c r="WVA45" s="188"/>
      <c r="WVB45" s="188"/>
      <c r="WVC45" s="188"/>
      <c r="WVD45" s="188"/>
      <c r="WVE45" s="188"/>
      <c r="WVF45" s="188"/>
      <c r="WVG45" s="188"/>
      <c r="WVH45" s="188"/>
      <c r="WVI45" s="188"/>
      <c r="WVJ45" s="188"/>
      <c r="WVK45" s="188"/>
      <c r="WVL45" s="188"/>
      <c r="WVM45" s="188"/>
      <c r="WVN45" s="188"/>
      <c r="WVO45" s="188"/>
      <c r="WVP45" s="188"/>
      <c r="WVQ45" s="188"/>
      <c r="WVR45" s="188"/>
      <c r="WVS45" s="188"/>
      <c r="WVT45" s="188"/>
      <c r="WVU45" s="188"/>
      <c r="WVV45" s="188"/>
      <c r="WVW45" s="188"/>
      <c r="WVX45" s="188"/>
      <c r="WVY45" s="188"/>
      <c r="WVZ45" s="188"/>
      <c r="WWA45" s="188"/>
      <c r="WWB45" s="188"/>
      <c r="WWC45" s="188"/>
      <c r="WWD45" s="188"/>
      <c r="WWE45" s="188"/>
      <c r="WWF45" s="188"/>
      <c r="WWG45" s="188"/>
      <c r="WWH45" s="188"/>
      <c r="WWI45" s="188"/>
      <c r="WWJ45" s="188"/>
      <c r="WWK45" s="188"/>
      <c r="WWL45" s="188"/>
      <c r="WWM45" s="188"/>
      <c r="WWN45" s="188"/>
      <c r="WWO45" s="188"/>
      <c r="WWP45" s="188"/>
      <c r="WWQ45" s="188"/>
      <c r="WWR45" s="188"/>
      <c r="WWS45" s="188"/>
      <c r="WWT45" s="188"/>
      <c r="WWU45" s="188"/>
      <c r="WWV45" s="188"/>
      <c r="WWW45" s="188"/>
      <c r="WWX45" s="188"/>
      <c r="WWY45" s="188"/>
      <c r="WWZ45" s="188"/>
      <c r="WXA45" s="188"/>
      <c r="WXB45" s="188"/>
      <c r="WXC45" s="188"/>
      <c r="WXD45" s="188"/>
      <c r="WXE45" s="188"/>
      <c r="WXF45" s="188"/>
      <c r="WXG45" s="188"/>
      <c r="WXH45" s="188"/>
      <c r="WXI45" s="188"/>
      <c r="WXJ45" s="188"/>
      <c r="WXK45" s="188"/>
      <c r="WXL45" s="188"/>
      <c r="WXM45" s="188"/>
      <c r="WXN45" s="188"/>
      <c r="WXO45" s="188"/>
      <c r="WXP45" s="188"/>
      <c r="WXQ45" s="188"/>
      <c r="WXR45" s="188"/>
      <c r="WXS45" s="188"/>
      <c r="WXT45" s="188"/>
      <c r="WXU45" s="188"/>
      <c r="WXV45" s="188"/>
      <c r="WXW45" s="188"/>
      <c r="WXX45" s="188"/>
      <c r="WXY45" s="188"/>
      <c r="WXZ45" s="188"/>
      <c r="WYA45" s="188"/>
      <c r="WYB45" s="188"/>
      <c r="WYC45" s="188"/>
      <c r="WYD45" s="188"/>
      <c r="WYE45" s="188"/>
      <c r="WYF45" s="188"/>
      <c r="WYG45" s="188"/>
      <c r="WYH45" s="188"/>
      <c r="WYI45" s="188"/>
      <c r="WYJ45" s="188"/>
      <c r="WYK45" s="188"/>
      <c r="WYL45" s="188"/>
      <c r="WYM45" s="188"/>
      <c r="WYN45" s="188"/>
      <c r="WYO45" s="188"/>
      <c r="WYP45" s="188"/>
      <c r="WYQ45" s="188"/>
      <c r="WYR45" s="188"/>
      <c r="WYS45" s="188"/>
      <c r="WYT45" s="188"/>
      <c r="WYU45" s="188"/>
      <c r="WYV45" s="188"/>
      <c r="WYW45" s="188"/>
      <c r="WYX45" s="188"/>
      <c r="WYY45" s="188"/>
      <c r="WYZ45" s="188"/>
      <c r="WZA45" s="188"/>
      <c r="WZB45" s="188"/>
      <c r="WZC45" s="188"/>
      <c r="WZD45" s="188"/>
      <c r="WZE45" s="188"/>
      <c r="WZF45" s="188"/>
      <c r="WZG45" s="188"/>
      <c r="WZH45" s="188"/>
      <c r="WZI45" s="188"/>
      <c r="WZJ45" s="188"/>
      <c r="WZK45" s="188"/>
      <c r="WZL45" s="188"/>
      <c r="WZM45" s="188"/>
      <c r="WZN45" s="188"/>
      <c r="WZO45" s="188"/>
      <c r="WZP45" s="188"/>
      <c r="WZQ45" s="188"/>
      <c r="WZR45" s="188"/>
      <c r="WZS45" s="188"/>
      <c r="WZT45" s="188"/>
      <c r="WZU45" s="188"/>
      <c r="WZV45" s="188"/>
      <c r="WZW45" s="188"/>
      <c r="WZX45" s="188"/>
      <c r="WZY45" s="188"/>
      <c r="WZZ45" s="188"/>
      <c r="XAA45" s="188"/>
      <c r="XAB45" s="188"/>
      <c r="XAC45" s="188"/>
      <c r="XAD45" s="188"/>
      <c r="XAE45" s="188"/>
      <c r="XAF45" s="188"/>
      <c r="XAG45" s="188"/>
      <c r="XAH45" s="188"/>
      <c r="XAI45" s="188"/>
      <c r="XAJ45" s="188"/>
      <c r="XAK45" s="188"/>
      <c r="XAL45" s="188"/>
      <c r="XAM45" s="188"/>
      <c r="XAN45" s="188"/>
      <c r="XAO45" s="188"/>
      <c r="XAP45" s="188"/>
      <c r="XAQ45" s="188"/>
      <c r="XAR45" s="188"/>
      <c r="XAS45" s="188"/>
      <c r="XAT45" s="188"/>
      <c r="XAU45" s="188"/>
      <c r="XAV45" s="188"/>
      <c r="XAW45" s="188"/>
      <c r="XAX45" s="188"/>
      <c r="XAY45" s="188"/>
      <c r="XAZ45" s="188"/>
      <c r="XBA45" s="188"/>
      <c r="XBB45" s="188"/>
      <c r="XBC45" s="188"/>
      <c r="XBD45" s="188"/>
      <c r="XBE45" s="188"/>
      <c r="XBF45" s="188"/>
      <c r="XBG45" s="188"/>
      <c r="XBH45" s="188"/>
      <c r="XBI45" s="188"/>
      <c r="XBJ45" s="188"/>
      <c r="XBK45" s="188"/>
      <c r="XBL45" s="188"/>
      <c r="XBM45" s="188"/>
      <c r="XBN45" s="188"/>
      <c r="XBO45" s="188"/>
      <c r="XBP45" s="188"/>
      <c r="XBQ45" s="188"/>
      <c r="XBR45" s="188"/>
      <c r="XBS45" s="188"/>
      <c r="XBT45" s="188"/>
      <c r="XBU45" s="188"/>
      <c r="XBV45" s="188"/>
      <c r="XBW45" s="188"/>
      <c r="XBX45" s="188"/>
      <c r="XBY45" s="188"/>
      <c r="XBZ45" s="188"/>
      <c r="XCA45" s="188"/>
      <c r="XCB45" s="188"/>
      <c r="XCC45" s="188"/>
      <c r="XCD45" s="188"/>
      <c r="XCE45" s="188"/>
      <c r="XCF45" s="188"/>
      <c r="XCG45" s="188"/>
      <c r="XCH45" s="188"/>
      <c r="XCI45" s="188"/>
      <c r="XCJ45" s="188"/>
      <c r="XCK45" s="188"/>
      <c r="XCL45" s="188"/>
      <c r="XCM45" s="188"/>
      <c r="XCN45" s="188"/>
      <c r="XCO45" s="188"/>
      <c r="XCP45" s="188"/>
      <c r="XCQ45" s="188"/>
      <c r="XCR45" s="188"/>
      <c r="XCS45" s="188"/>
      <c r="XCT45" s="188"/>
      <c r="XCU45" s="188"/>
      <c r="XCV45" s="188"/>
      <c r="XCW45" s="188"/>
      <c r="XCX45" s="188"/>
      <c r="XCY45" s="188"/>
      <c r="XCZ45" s="188"/>
      <c r="XDA45" s="188"/>
      <c r="XDB45" s="188"/>
      <c r="XDC45" s="188"/>
      <c r="XDD45" s="188"/>
      <c r="XDE45" s="188"/>
      <c r="XDF45" s="188"/>
      <c r="XDG45" s="188"/>
      <c r="XDH45" s="188"/>
      <c r="XDI45" s="188"/>
      <c r="XDJ45" s="188"/>
      <c r="XDK45" s="188"/>
      <c r="XDL45" s="188"/>
      <c r="XDM45" s="188"/>
      <c r="XDN45" s="188"/>
      <c r="XDO45" s="188"/>
      <c r="XDP45" s="188"/>
      <c r="XDQ45" s="188"/>
      <c r="XDR45" s="188"/>
      <c r="XDS45" s="188"/>
      <c r="XDT45" s="188"/>
      <c r="XDU45" s="188"/>
      <c r="XDV45" s="188"/>
      <c r="XDW45" s="188"/>
      <c r="XDX45" s="188"/>
      <c r="XDY45" s="188"/>
      <c r="XDZ45" s="188"/>
      <c r="XEA45" s="188"/>
      <c r="XEB45" s="188"/>
      <c r="XEC45" s="188"/>
      <c r="XED45" s="188"/>
      <c r="XEE45" s="188"/>
      <c r="XEF45" s="188"/>
      <c r="XEG45" s="188"/>
      <c r="XEH45" s="188"/>
      <c r="XEI45" s="188"/>
      <c r="XEJ45" s="188"/>
      <c r="XEK45" s="188"/>
      <c r="XEL45" s="188"/>
      <c r="XEM45" s="188"/>
      <c r="XEN45" s="188"/>
      <c r="XEO45" s="188"/>
      <c r="XEP45" s="188"/>
      <c r="XEQ45" s="188"/>
      <c r="XER45" s="188"/>
      <c r="XES45" s="188"/>
      <c r="XET45" s="188"/>
      <c r="XEU45" s="188"/>
    </row>
    <row r="46" s="188" customFormat="1" customHeight="1" spans="1:11">
      <c r="A46" s="199" t="s">
        <v>248</v>
      </c>
      <c r="B46" s="200" t="s">
        <v>173</v>
      </c>
      <c r="C46" s="210"/>
      <c r="D46" s="210"/>
      <c r="E46" s="210"/>
      <c r="F46" s="210"/>
      <c r="G46" s="202"/>
      <c r="H46" s="221"/>
      <c r="I46" s="240"/>
      <c r="J46" s="241"/>
      <c r="K46" s="233" t="e">
        <f t="shared" si="2"/>
        <v>#DIV/0!</v>
      </c>
    </row>
    <row r="47" s="188" customFormat="1" ht="42" hidden="1" customHeight="1" spans="1:11">
      <c r="A47" s="199" t="s">
        <v>174</v>
      </c>
      <c r="B47" s="200" t="s">
        <v>172</v>
      </c>
      <c r="C47" s="210"/>
      <c r="D47" s="210"/>
      <c r="E47" s="210"/>
      <c r="F47" s="210"/>
      <c r="G47" s="202">
        <f>C47+D47+E47+F47</f>
        <v>0</v>
      </c>
      <c r="H47" s="225" t="s">
        <v>249</v>
      </c>
      <c r="I47" s="242"/>
      <c r="J47" s="243"/>
      <c r="K47" s="233" t="e">
        <f t="shared" si="2"/>
        <v>#DIV/0!</v>
      </c>
    </row>
    <row r="48" s="189" customFormat="1" hidden="1" customHeight="1" spans="1:11">
      <c r="A48" s="220" t="s">
        <v>173</v>
      </c>
      <c r="B48" s="220"/>
      <c r="C48" s="210">
        <f t="shared" ref="C48:F48" si="3">SUM(C46:C47)</f>
        <v>0</v>
      </c>
      <c r="D48" s="210">
        <f t="shared" si="3"/>
        <v>0</v>
      </c>
      <c r="E48" s="210">
        <f t="shared" si="3"/>
        <v>0</v>
      </c>
      <c r="F48" s="210">
        <f t="shared" si="3"/>
        <v>0</v>
      </c>
      <c r="G48" s="202">
        <f>C48+D48+E48+F48</f>
        <v>0</v>
      </c>
      <c r="H48" s="221"/>
      <c r="I48" s="240"/>
      <c r="J48" s="241"/>
      <c r="K48" s="233" t="e">
        <f t="shared" si="2"/>
        <v>#DIV/0!</v>
      </c>
    </row>
    <row r="49" s="188" customFormat="1" customHeight="1" spans="1:16384">
      <c r="A49" s="190"/>
      <c r="B49" s="190"/>
      <c r="C49" s="191"/>
      <c r="D49" s="191"/>
      <c r="E49" s="191"/>
      <c r="F49" s="190"/>
      <c r="G49" s="191"/>
      <c r="H49" s="190"/>
      <c r="I49" s="190"/>
      <c r="J49" s="190"/>
      <c r="XEZ49" s="192"/>
      <c r="XFA49" s="192"/>
      <c r="XFB49" s="192"/>
      <c r="XFC49" s="192"/>
      <c r="XFD49" s="192"/>
    </row>
    <row r="50" s="188" customFormat="1" customHeight="1" spans="1:16384">
      <c r="A50" s="190"/>
      <c r="B50" s="190"/>
      <c r="C50" s="191"/>
      <c r="D50" s="191"/>
      <c r="E50" s="191"/>
      <c r="F50" s="190"/>
      <c r="G50" s="191"/>
      <c r="H50" s="190"/>
      <c r="I50" s="190"/>
      <c r="J50" s="190"/>
      <c r="XEZ50" s="192"/>
      <c r="XFA50" s="192"/>
      <c r="XFB50" s="192"/>
      <c r="XFC50" s="192"/>
      <c r="XFD50" s="192"/>
    </row>
    <row r="51" s="188" customFormat="1" customHeight="1" spans="1:16384">
      <c r="A51" s="190"/>
      <c r="B51" s="190"/>
      <c r="C51" s="191"/>
      <c r="D51" s="191"/>
      <c r="E51" s="191"/>
      <c r="F51" s="190"/>
      <c r="G51" s="191"/>
      <c r="H51" s="190"/>
      <c r="I51" s="190"/>
      <c r="J51" s="190"/>
      <c r="XEZ51" s="192"/>
      <c r="XFA51" s="192"/>
      <c r="XFB51" s="192"/>
      <c r="XFC51" s="192"/>
      <c r="XFD51" s="192"/>
    </row>
    <row r="52" s="188" customFormat="1" customHeight="1" spans="1:16384">
      <c r="A52" s="190"/>
      <c r="B52" s="190"/>
      <c r="C52" s="191"/>
      <c r="D52" s="191"/>
      <c r="E52" s="191"/>
      <c r="F52" s="190"/>
      <c r="G52" s="191"/>
      <c r="H52" s="190"/>
      <c r="I52" s="190"/>
      <c r="J52" s="190"/>
      <c r="XEZ52" s="192"/>
      <c r="XFA52" s="192"/>
      <c r="XFB52" s="192"/>
      <c r="XFC52" s="192"/>
      <c r="XFD52" s="192"/>
    </row>
    <row r="53" s="188" customFormat="1" customHeight="1" spans="1:16384">
      <c r="A53" s="190"/>
      <c r="B53" s="190"/>
      <c r="C53" s="191"/>
      <c r="D53" s="191"/>
      <c r="E53" s="191"/>
      <c r="F53" s="190"/>
      <c r="G53" s="191"/>
      <c r="H53" s="190"/>
      <c r="I53" s="190"/>
      <c r="J53" s="190"/>
      <c r="XEZ53" s="192"/>
      <c r="XFA53" s="192"/>
      <c r="XFB53" s="192"/>
      <c r="XFC53" s="192"/>
      <c r="XFD53" s="192"/>
    </row>
    <row r="54" s="188" customFormat="1" customHeight="1" spans="1:16384">
      <c r="A54" s="190"/>
      <c r="B54" s="190"/>
      <c r="C54" s="191"/>
      <c r="D54" s="191"/>
      <c r="E54" s="191"/>
      <c r="F54" s="190"/>
      <c r="G54" s="191"/>
      <c r="H54" s="190"/>
      <c r="I54" s="190"/>
      <c r="J54" s="190"/>
      <c r="XEZ54" s="192"/>
      <c r="XFA54" s="192"/>
      <c r="XFB54" s="192"/>
      <c r="XFC54" s="192"/>
      <c r="XFD54" s="192"/>
    </row>
    <row r="55" s="188" customFormat="1" customHeight="1" spans="1:16384">
      <c r="A55" s="190"/>
      <c r="B55" s="190"/>
      <c r="C55" s="191"/>
      <c r="D55" s="191"/>
      <c r="E55" s="191"/>
      <c r="F55" s="190"/>
      <c r="G55" s="191"/>
      <c r="H55" s="190"/>
      <c r="I55" s="190"/>
      <c r="J55" s="190"/>
      <c r="XEZ55" s="192"/>
      <c r="XFA55" s="192"/>
      <c r="XFB55" s="192"/>
      <c r="XFC55" s="192"/>
      <c r="XFD55" s="192"/>
    </row>
    <row r="56" s="188" customFormat="1" customHeight="1" spans="1:16384">
      <c r="A56" s="190"/>
      <c r="B56" s="190"/>
      <c r="C56" s="191"/>
      <c r="D56" s="191"/>
      <c r="E56" s="191"/>
      <c r="F56" s="190"/>
      <c r="G56" s="191"/>
      <c r="H56" s="190"/>
      <c r="I56" s="190"/>
      <c r="J56" s="190"/>
      <c r="XEZ56" s="192"/>
      <c r="XFA56" s="192"/>
      <c r="XFB56" s="192"/>
      <c r="XFC56" s="192"/>
      <c r="XFD56" s="192"/>
    </row>
    <row r="57" s="188" customFormat="1" customHeight="1" spans="1:16384">
      <c r="A57" s="190"/>
      <c r="B57" s="190"/>
      <c r="C57" s="191"/>
      <c r="D57" s="191"/>
      <c r="E57" s="191"/>
      <c r="F57" s="190"/>
      <c r="G57" s="191"/>
      <c r="H57" s="190"/>
      <c r="I57" s="190"/>
      <c r="J57" s="190"/>
      <c r="XEZ57" s="192"/>
      <c r="XFA57" s="192"/>
      <c r="XFB57" s="192"/>
      <c r="XFC57" s="192"/>
      <c r="XFD57" s="192"/>
    </row>
    <row r="58" s="188" customFormat="1" customHeight="1" spans="1:16384">
      <c r="A58" s="190"/>
      <c r="B58" s="190"/>
      <c r="C58" s="191"/>
      <c r="D58" s="191"/>
      <c r="E58" s="191"/>
      <c r="F58" s="190"/>
      <c r="G58" s="191"/>
      <c r="H58" s="190"/>
      <c r="I58" s="190"/>
      <c r="J58" s="190"/>
      <c r="XEZ58" s="192"/>
      <c r="XFA58" s="192"/>
      <c r="XFB58" s="192"/>
      <c r="XFC58" s="192"/>
      <c r="XFD58" s="192"/>
    </row>
  </sheetData>
  <mergeCells count="32">
    <mergeCell ref="A1:I1"/>
    <mergeCell ref="A2:I2"/>
    <mergeCell ref="C3:K3"/>
    <mergeCell ref="C4:G4"/>
    <mergeCell ref="H4:J4"/>
    <mergeCell ref="H26:J26"/>
    <mergeCell ref="H27:J27"/>
    <mergeCell ref="H28:J28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47:J47"/>
    <mergeCell ref="A48:B48"/>
    <mergeCell ref="H48:J48"/>
    <mergeCell ref="A3:A5"/>
    <mergeCell ref="B3:B5"/>
    <mergeCell ref="K4:K5"/>
  </mergeCells>
  <pageMargins left="0.751388888888889" right="0.751388888888889" top="1" bottom="1" header="0.5" footer="0.5"/>
  <pageSetup paperSize="9" orientation="landscape" horizontalDpi="600"/>
  <headerFooter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0"/>
  <sheetViews>
    <sheetView topLeftCell="A16" workbookViewId="0">
      <selection activeCell="F19" sqref="F19:I19"/>
    </sheetView>
  </sheetViews>
  <sheetFormatPr defaultColWidth="9" defaultRowHeight="14.25"/>
  <cols>
    <col min="1" max="2" width="6.4" style="75" customWidth="1"/>
    <col min="3" max="3" width="9.9" style="22" customWidth="1"/>
    <col min="4" max="4" width="28.9" style="22" customWidth="1"/>
    <col min="5" max="5" width="11.6" style="22" customWidth="1"/>
    <col min="6" max="6" width="6.6" style="22" customWidth="1"/>
    <col min="7" max="8" width="11.4" style="22" customWidth="1"/>
    <col min="9" max="9" width="7.9" style="22" customWidth="1"/>
    <col min="10" max="11" width="10.7" style="22" customWidth="1"/>
    <col min="12" max="12" width="11.6" style="22" customWidth="1"/>
    <col min="13" max="13" width="6.6" style="22" customWidth="1"/>
    <col min="14" max="14" width="7.5" style="22" customWidth="1"/>
    <col min="15" max="15" width="9" style="22" hidden="1" customWidth="1"/>
    <col min="16" max="17" width="9" style="22" customWidth="1"/>
    <col min="18" max="18" width="26.1" style="22" customWidth="1"/>
    <col min="19" max="16384" width="9" style="22"/>
  </cols>
  <sheetData>
    <row r="1" ht="52.5" customHeight="1" spans="1:11">
      <c r="A1" s="77" t="s">
        <v>250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ht="28.5" customHeight="1"/>
    <row r="3" ht="31.5" customHeight="1" spans="4:11">
      <c r="D3" s="78" t="s">
        <v>251</v>
      </c>
      <c r="E3" s="79" t="e">
        <f>+#REF!</f>
        <v>#REF!</v>
      </c>
      <c r="F3" s="81"/>
      <c r="G3" s="146"/>
      <c r="H3" s="147"/>
      <c r="I3" s="148"/>
      <c r="J3" s="148"/>
      <c r="K3" s="149"/>
    </row>
    <row r="4" ht="29.25" customHeight="1" spans="4:18">
      <c r="D4" s="82" t="s">
        <v>252</v>
      </c>
      <c r="E4" s="83">
        <v>0</v>
      </c>
      <c r="F4" s="81"/>
      <c r="G4" s="146"/>
      <c r="H4" s="147"/>
      <c r="I4" s="148"/>
      <c r="J4" s="148"/>
      <c r="K4" s="149"/>
      <c r="Q4" s="22">
        <v>1</v>
      </c>
      <c r="R4" s="22" t="s">
        <v>253</v>
      </c>
    </row>
    <row r="5" ht="23.25" customHeight="1" spans="4:18">
      <c r="D5" s="85" t="s">
        <v>254</v>
      </c>
      <c r="E5" s="83">
        <v>3</v>
      </c>
      <c r="F5" s="87"/>
      <c r="G5" s="150"/>
      <c r="H5" s="151"/>
      <c r="I5" s="152"/>
      <c r="J5" s="152"/>
      <c r="K5" s="153"/>
      <c r="Q5" s="22">
        <v>2</v>
      </c>
      <c r="R5" s="22" t="s">
        <v>255</v>
      </c>
    </row>
    <row r="6" ht="23.25" customHeight="1" spans="4:11">
      <c r="D6" s="85" t="s">
        <v>256</v>
      </c>
      <c r="E6" s="88" t="s">
        <v>257</v>
      </c>
      <c r="F6" s="90"/>
      <c r="G6" s="90"/>
      <c r="H6" s="154"/>
      <c r="I6" s="154">
        <f>145.5*40</f>
        <v>5820</v>
      </c>
      <c r="J6" s="154">
        <v>13000</v>
      </c>
      <c r="K6" s="154"/>
    </row>
    <row r="7" ht="24.75" customHeight="1" spans="4:18">
      <c r="D7" s="82" t="s">
        <v>258</v>
      </c>
      <c r="E7" s="91" t="str">
        <f>IF(OR(E5=1,E5=3,E5=5),"II","III")</f>
        <v>II</v>
      </c>
      <c r="F7" s="93"/>
      <c r="G7" s="93"/>
      <c r="H7" s="94"/>
      <c r="I7" s="94"/>
      <c r="J7" s="94"/>
      <c r="K7" s="94"/>
      <c r="Q7" s="22">
        <v>3</v>
      </c>
      <c r="R7" s="22" t="s">
        <v>259</v>
      </c>
    </row>
    <row r="8" ht="35.25" customHeight="1" spans="1:18">
      <c r="A8" s="94"/>
      <c r="B8" s="94"/>
      <c r="C8" s="93"/>
      <c r="D8" s="82" t="s">
        <v>260</v>
      </c>
      <c r="E8" s="91">
        <f>IF(E7="III",1.15,1)</f>
        <v>1</v>
      </c>
      <c r="F8" s="93"/>
      <c r="G8" s="93"/>
      <c r="H8" s="94"/>
      <c r="I8" s="94">
        <f>101.62</f>
        <v>101.62</v>
      </c>
      <c r="J8" s="94">
        <v>1200</v>
      </c>
      <c r="K8" s="94"/>
      <c r="Q8" s="22">
        <v>4</v>
      </c>
      <c r="R8" s="22" t="s">
        <v>261</v>
      </c>
    </row>
    <row r="9" ht="24" customHeight="1" spans="1:18">
      <c r="A9" s="94"/>
      <c r="B9" s="94"/>
      <c r="C9" s="93"/>
      <c r="D9" s="85" t="s">
        <v>262</v>
      </c>
      <c r="E9" s="95">
        <v>2</v>
      </c>
      <c r="F9" s="93"/>
      <c r="G9" s="93"/>
      <c r="H9" s="94"/>
      <c r="I9" s="94"/>
      <c r="J9" s="94"/>
      <c r="K9" s="94"/>
      <c r="Q9" s="22">
        <v>5</v>
      </c>
      <c r="R9" s="22" t="s">
        <v>263</v>
      </c>
    </row>
    <row r="10" ht="24" customHeight="1" spans="1:18">
      <c r="A10" s="94"/>
      <c r="B10" s="94"/>
      <c r="C10" s="93"/>
      <c r="D10" s="82" t="s">
        <v>264</v>
      </c>
      <c r="E10" s="97">
        <f>IF(E9=1,1.3,IF(E9=2,1.2,IF(E9=3,1,IF(E9=4,0.8,0.7))))</f>
        <v>1.2</v>
      </c>
      <c r="F10" s="93"/>
      <c r="G10" s="93"/>
      <c r="H10" s="94"/>
      <c r="I10" s="94"/>
      <c r="J10" s="94"/>
      <c r="K10" s="94"/>
      <c r="Q10" s="22">
        <v>6</v>
      </c>
      <c r="R10" s="22" t="s">
        <v>265</v>
      </c>
    </row>
    <row r="11" ht="24" customHeight="1" spans="1:18">
      <c r="A11" s="94"/>
      <c r="B11" s="94"/>
      <c r="C11" s="93"/>
      <c r="D11" s="98" t="s">
        <v>266</v>
      </c>
      <c r="E11" s="99">
        <f>IF(E9=1,1.2,IF(E9=2,1.1,IF(E9=3,0.8,IF(E9=4,0.6,1))))</f>
        <v>1.1</v>
      </c>
      <c r="F11" s="93"/>
      <c r="G11" s="93"/>
      <c r="H11" s="94" t="s">
        <v>267</v>
      </c>
      <c r="I11" s="94"/>
      <c r="J11" s="94"/>
      <c r="K11" s="94"/>
      <c r="Q11" s="22">
        <v>7</v>
      </c>
      <c r="R11" s="22" t="s">
        <v>268</v>
      </c>
    </row>
    <row r="12" ht="24" customHeight="1" spans="1:11">
      <c r="A12" s="94"/>
      <c r="B12" s="94"/>
      <c r="C12" s="93"/>
      <c r="D12" s="100"/>
      <c r="E12" s="101"/>
      <c r="F12" s="93"/>
      <c r="G12" s="93"/>
      <c r="H12" s="94"/>
      <c r="I12" s="94"/>
      <c r="J12" s="94"/>
      <c r="K12" s="94" t="e">
        <f>E18/K18</f>
        <v>#REF!</v>
      </c>
    </row>
    <row r="13" ht="24" customHeight="1" spans="1:11">
      <c r="A13" s="94"/>
      <c r="B13" s="94"/>
      <c r="C13" s="93"/>
      <c r="D13" s="100"/>
      <c r="E13" s="102" t="e">
        <f>SUM(E16,E18:E36)</f>
        <v>#REF!</v>
      </c>
      <c r="F13" s="93"/>
      <c r="G13" s="93"/>
      <c r="H13" s="94"/>
      <c r="I13" s="94"/>
      <c r="J13" s="94"/>
      <c r="K13" s="94"/>
    </row>
    <row r="14" ht="35.25" customHeight="1" spans="1:11">
      <c r="A14" s="103" t="s">
        <v>269</v>
      </c>
      <c r="B14" s="104" t="s">
        <v>270</v>
      </c>
      <c r="C14" s="105" t="s">
        <v>2</v>
      </c>
      <c r="D14" s="106" t="s">
        <v>271</v>
      </c>
      <c r="E14" s="107" t="s">
        <v>272</v>
      </c>
      <c r="F14" s="110" t="s">
        <v>273</v>
      </c>
      <c r="G14" s="110"/>
      <c r="H14" s="110"/>
      <c r="I14" s="110"/>
      <c r="J14" s="110" t="s">
        <v>274</v>
      </c>
      <c r="K14" s="110" t="s">
        <v>275</v>
      </c>
    </row>
    <row r="15" ht="30" customHeight="1" spans="1:11">
      <c r="A15" s="111">
        <v>0</v>
      </c>
      <c r="B15" s="111">
        <v>1</v>
      </c>
      <c r="C15" s="112">
        <v>1</v>
      </c>
      <c r="D15" s="113" t="s">
        <v>276</v>
      </c>
      <c r="E15" s="114"/>
      <c r="F15" s="117" t="s">
        <v>277</v>
      </c>
      <c r="G15" s="155"/>
      <c r="H15" s="155"/>
      <c r="I15" s="156"/>
      <c r="J15" s="113"/>
      <c r="K15" s="157"/>
    </row>
    <row r="16" ht="30" customHeight="1" spans="1:11">
      <c r="A16" s="111">
        <v>0</v>
      </c>
      <c r="B16" s="111">
        <v>1</v>
      </c>
      <c r="C16" s="112">
        <v>2</v>
      </c>
      <c r="D16" s="113" t="s">
        <v>278</v>
      </c>
      <c r="E16" s="114" t="e">
        <f>E17+E18</f>
        <v>#REF!</v>
      </c>
      <c r="F16" s="120"/>
      <c r="G16" s="120"/>
      <c r="H16" s="120"/>
      <c r="I16" s="120"/>
      <c r="J16" s="113"/>
      <c r="K16" s="157"/>
    </row>
    <row r="17" ht="30" customHeight="1" spans="1:16">
      <c r="A17" s="111">
        <v>0</v>
      </c>
      <c r="B17" s="111">
        <v>1</v>
      </c>
      <c r="C17" s="112">
        <v>2.1</v>
      </c>
      <c r="D17" s="113" t="s">
        <v>122</v>
      </c>
      <c r="E17" s="114" t="e">
        <f>IF(K17&lt;=1000,K17*0.015,IF(K17&lt;=5000,15+(K17-1000)*0.012,IF(K17&lt;=10000,63+(K17-5000)*0.01,IF(K17&lt;=50000,113+(K17-10000)*0.008,IF(K17&lt;=100000,433+(K17-50000)*0.005,IF(K17&lt;=200000,683+(K17-100000)*0.002,883+(K17-200000)*0.001))))))</f>
        <v>#REF!</v>
      </c>
      <c r="F17" s="117" t="s">
        <v>279</v>
      </c>
      <c r="G17" s="155"/>
      <c r="H17" s="155"/>
      <c r="I17" s="156"/>
      <c r="J17" s="113"/>
      <c r="K17" s="157" t="e">
        <f>SUMIF(A15:A37,"=1",E15:E37)+E3</f>
        <v>#REF!</v>
      </c>
      <c r="O17" s="22">
        <v>1</v>
      </c>
      <c r="P17" s="185" t="s">
        <v>280</v>
      </c>
    </row>
    <row r="18" ht="30" customHeight="1" spans="1:16">
      <c r="A18" s="111">
        <v>1</v>
      </c>
      <c r="B18" s="111">
        <v>1</v>
      </c>
      <c r="C18" s="112">
        <v>2.2</v>
      </c>
      <c r="D18" s="113" t="s">
        <v>142</v>
      </c>
      <c r="E18" s="114" t="e">
        <f>IF(E3&lt;=20000,IF(E3&lt;=500,E3*16.5/500,IF(E3&lt;=1000,16.5+(E3-500)*(30.1-16.5)/(1000-500),IF(E3&lt;=3000,30.1+(E3-1000)*(78.1-30.1)/(3000-1000),IF(E3&lt;=5000,78.1+(E3-3000)*(120.8-78.1)/(5000-3000),IF(E3&lt;=8000,120.8+(E3-5000)*(181-120.8)/(8000-5000),IF(E3&lt;=10000,181+(E3-8000)*(218.6-181)/(10000-8000),218.6+(E3-10000)*(393.4-218.6)/(20000-10000))))))),IF(E3&lt;=40000,393.4+(E3-20000)*(708.2-393.4)/(40000-20000),IF(E3&lt;=60000,708.2+(E3-40000)*(991.4-708.2)/(60000-40000),IF(E3&lt;=80000,991.4+(E3-60000)*(1255.8-991.4)/(80000-60000),IF(E3&lt;=100000,1255.8+(E3-80000)*(1507-1255.8)/(100000-80000),IF(E3&lt;=200000,1507+(E3-100000)*(2712.5-1507)/(200000-100000),IF(E3&lt;400000,2712.5+(E3-200000)*(4882.6-2712.5)/(400000-200000),4882.6+(E3-400000)*(6835.6-4882.6)/(600000-400000))))))))</f>
        <v>#REF!</v>
      </c>
      <c r="F18" s="120" t="s">
        <v>281</v>
      </c>
      <c r="G18" s="120"/>
      <c r="H18" s="120"/>
      <c r="I18" s="120"/>
      <c r="J18" s="113"/>
      <c r="K18" s="157" t="e">
        <f>E3</f>
        <v>#REF!</v>
      </c>
      <c r="O18" s="22">
        <v>3</v>
      </c>
      <c r="P18" s="22" t="s">
        <v>282</v>
      </c>
    </row>
    <row r="19" ht="30" customHeight="1" spans="1:16">
      <c r="A19" s="111">
        <v>0</v>
      </c>
      <c r="B19" s="111">
        <v>1</v>
      </c>
      <c r="C19" s="112">
        <v>3</v>
      </c>
      <c r="D19" s="113" t="s">
        <v>124</v>
      </c>
      <c r="E19" s="114" t="e">
        <f>IF(K19&lt;=10000,17+(K19-3000)*(38-17)/(10000-3000),IF(K19&lt;=50000,38+(K19-3000)*(90-38)/(50000-10000),IF(K19&lt;=100000,90+(K19-50000)*(130-90)/(100000-50000),130+(K19-100000)*(225-130)/(500000-100000))))</f>
        <v>#REF!</v>
      </c>
      <c r="F19" s="117"/>
      <c r="G19" s="155"/>
      <c r="H19" s="155"/>
      <c r="I19" s="156"/>
      <c r="J19" s="113"/>
      <c r="K19" s="157" t="e">
        <f>K17</f>
        <v>#REF!</v>
      </c>
      <c r="O19" s="22">
        <v>4</v>
      </c>
      <c r="P19" s="22" t="s">
        <v>283</v>
      </c>
    </row>
    <row r="20" ht="30" customHeight="1" spans="1:11">
      <c r="A20" s="111">
        <v>0</v>
      </c>
      <c r="B20" s="111">
        <v>1</v>
      </c>
      <c r="C20" s="112">
        <v>4</v>
      </c>
      <c r="D20" s="113" t="s">
        <v>132</v>
      </c>
      <c r="E20" s="114" t="e">
        <f>E21+E22+E23</f>
        <v>#REF!</v>
      </c>
      <c r="F20" s="117"/>
      <c r="G20" s="155"/>
      <c r="H20" s="155"/>
      <c r="I20" s="156"/>
      <c r="J20" s="113"/>
      <c r="K20" s="157"/>
    </row>
    <row r="21" ht="30" customHeight="1" spans="1:11">
      <c r="A21" s="111">
        <v>1</v>
      </c>
      <c r="B21" s="111">
        <v>1</v>
      </c>
      <c r="C21" s="112">
        <v>4.1</v>
      </c>
      <c r="D21" s="113" t="s">
        <v>222</v>
      </c>
      <c r="E21" s="114" t="e">
        <f>E3*0.01</f>
        <v>#REF!</v>
      </c>
      <c r="F21" s="120" t="s">
        <v>284</v>
      </c>
      <c r="G21" s="120"/>
      <c r="H21" s="120"/>
      <c r="I21" s="120"/>
      <c r="J21" s="160">
        <v>0.008</v>
      </c>
      <c r="K21" s="157" t="e">
        <f>K18</f>
        <v>#REF!</v>
      </c>
    </row>
    <row r="22" ht="30" customHeight="1" spans="1:11">
      <c r="A22" s="111">
        <v>1</v>
      </c>
      <c r="B22" s="111">
        <v>1</v>
      </c>
      <c r="C22" s="112">
        <v>4.2</v>
      </c>
      <c r="D22" s="113" t="s">
        <v>136</v>
      </c>
      <c r="E22" s="114" t="e">
        <f>IF(E3&lt;=10000,IF(E3&lt;=200,E3*9/200,IF(E3&lt;=500,9+(E3-200)*(20.9-9)/(500-200),IF(E3&lt;=1000,20.9+(E3-500)*(38.8-20.9)/(1000-500),IF(E3&lt;=3000,38.8+(E3-1000)*(103.8-38.8)/(3000-1000),IF(E3&lt;=5000,103.8+(E3-3000)*(163.9-103.8)/(5000-3000),IF(E3&lt;=8000,163.9+(E3-5000)*(249.6-163.9)/(8000-5000),249.6+(E3-8000)*(304.8-249.6)/(10000-8000))))))),IF(E3&lt;=20000,304.8+(E3-10000)*(566.8-304.8)/(20000-10000),IF(E3&lt;=40000,566.8+(E3-20000)*(1054-566.8)/(40000-20000),IF(E3&lt;=60000,1054+(E3-40000)*(1515.2-1054)/(60000-40000),IF(E3&lt;=80000,1515.2+(E3-60000)*(1960.1-1515.2)/(80000-60000),IF(E3&lt;=100000,1960.1+(E3-80000)*(2393.4-1960.1)/(100000-80000),IF(E3&lt;200000,2393.4+(E3-100000)*(4450.8-2393.4)/(200000-100000),"超出20个亿了")))))))</f>
        <v>#REF!</v>
      </c>
      <c r="F22" s="120" t="s">
        <v>285</v>
      </c>
      <c r="G22" s="161"/>
      <c r="H22" s="161"/>
      <c r="I22" s="161"/>
      <c r="J22" s="113"/>
      <c r="K22" s="157" t="e">
        <f t="shared" ref="K22:K29" si="0">K21</f>
        <v>#REF!</v>
      </c>
    </row>
    <row r="23" s="72" customFormat="1" ht="30" customHeight="1" spans="1:16">
      <c r="A23" s="111">
        <v>0</v>
      </c>
      <c r="B23" s="111">
        <v>1</v>
      </c>
      <c r="C23" s="112">
        <v>4.3</v>
      </c>
      <c r="D23" s="113" t="s">
        <v>286</v>
      </c>
      <c r="E23" s="114" t="e">
        <f>$E$22*0.1</f>
        <v>#REF!</v>
      </c>
      <c r="F23" s="120" t="s">
        <v>287</v>
      </c>
      <c r="G23" s="161"/>
      <c r="H23" s="161"/>
      <c r="I23" s="161"/>
      <c r="J23" s="113"/>
      <c r="K23" s="157" t="e">
        <f>E22</f>
        <v>#REF!</v>
      </c>
      <c r="P23" s="22"/>
    </row>
    <row r="24" ht="30" customHeight="1" spans="1:11">
      <c r="A24" s="111">
        <v>0</v>
      </c>
      <c r="B24" s="111">
        <v>1</v>
      </c>
      <c r="C24" s="112">
        <v>5</v>
      </c>
      <c r="D24" s="113" t="s">
        <v>128</v>
      </c>
      <c r="E24" s="114" t="e">
        <f>IF(K24&lt;=3000,5.8+K24*(7.5-5.8)/3000,IF(K24&lt;=20000,7.5+(K24-3000)*(18-7.5)/(20000-3000),IF(K24&lt;=100000,18+(K24-20000)*(42-18)/(100000-20000),42+(K24-100000)*(84-42)/(500000-100000))))</f>
        <v>#REF!</v>
      </c>
      <c r="F24" s="120" t="s">
        <v>288</v>
      </c>
      <c r="G24" s="120"/>
      <c r="H24" s="120"/>
      <c r="I24" s="120"/>
      <c r="J24" s="113"/>
      <c r="K24" s="157" t="e">
        <f>K19</f>
        <v>#REF!</v>
      </c>
    </row>
    <row r="25" ht="30" customHeight="1" spans="1:11">
      <c r="A25" s="111">
        <v>1</v>
      </c>
      <c r="B25" s="111">
        <v>1</v>
      </c>
      <c r="C25" s="112">
        <v>6</v>
      </c>
      <c r="D25" s="113" t="s">
        <v>289</v>
      </c>
      <c r="E25" s="114" t="e">
        <f>E3*0.1/100</f>
        <v>#REF!</v>
      </c>
      <c r="F25" s="120" t="s">
        <v>290</v>
      </c>
      <c r="G25" s="120"/>
      <c r="H25" s="120"/>
      <c r="I25" s="120"/>
      <c r="J25" s="160">
        <v>0.001</v>
      </c>
      <c r="K25" s="157" t="e">
        <f>K21</f>
        <v>#REF!</v>
      </c>
    </row>
    <row r="26" ht="30" customHeight="1" spans="1:11">
      <c r="A26" s="111">
        <v>1</v>
      </c>
      <c r="B26" s="111">
        <v>1</v>
      </c>
      <c r="C26" s="112">
        <v>7</v>
      </c>
      <c r="D26" s="113" t="s">
        <v>158</v>
      </c>
      <c r="E26" s="114" t="e">
        <f>$E$3*0.5/100</f>
        <v>#REF!</v>
      </c>
      <c r="F26" s="120" t="s">
        <v>291</v>
      </c>
      <c r="G26" s="120"/>
      <c r="H26" s="120"/>
      <c r="I26" s="120"/>
      <c r="J26" s="160">
        <v>0.005</v>
      </c>
      <c r="K26" s="157" t="e">
        <f t="shared" si="0"/>
        <v>#REF!</v>
      </c>
    </row>
    <row r="27" ht="30" customHeight="1" spans="1:11">
      <c r="A27" s="111">
        <v>1</v>
      </c>
      <c r="B27" s="111">
        <v>1</v>
      </c>
      <c r="C27" s="112">
        <v>8</v>
      </c>
      <c r="D27" s="113" t="s">
        <v>164</v>
      </c>
      <c r="E27" s="114" t="e">
        <f>$E$3*0.3/100</f>
        <v>#REF!</v>
      </c>
      <c r="F27" s="120" t="s">
        <v>292</v>
      </c>
      <c r="G27" s="120"/>
      <c r="H27" s="120"/>
      <c r="I27" s="120"/>
      <c r="J27" s="160">
        <v>0.005</v>
      </c>
      <c r="K27" s="157" t="e">
        <f t="shared" si="0"/>
        <v>#REF!</v>
      </c>
    </row>
    <row r="28" ht="30" customHeight="1" spans="1:11">
      <c r="A28" s="111">
        <v>1</v>
      </c>
      <c r="B28" s="111">
        <v>1</v>
      </c>
      <c r="C28" s="112">
        <v>9</v>
      </c>
      <c r="D28" s="113" t="s">
        <v>293</v>
      </c>
      <c r="E28" s="114" t="e">
        <f>IF(K28&lt;=100,K28*0.01,IF(K28&lt;=500,1+(K28-100)*0.007,IF(K28&lt;=1000,1+2.8+(K28-500)*0.0055,IF(K28&lt;=5000,1+2.8+2.75+(K28-1000)*0.0035,IF(K28&lt;=10000,1+2.8+2.75+14+(K28-1000)*0.002,IF(K28&lt;=100000,1+2.8+2.75+14+10+(K28-10000)*0.0005,1+2.8+2.75+14+10+45+(K28-100000)*0.001))))))</f>
        <v>#REF!</v>
      </c>
      <c r="F28" s="120" t="s">
        <v>294</v>
      </c>
      <c r="G28" s="120"/>
      <c r="H28" s="120"/>
      <c r="I28" s="120"/>
      <c r="J28" s="160"/>
      <c r="K28" s="157" t="e">
        <f t="shared" si="0"/>
        <v>#REF!</v>
      </c>
    </row>
    <row r="29" ht="30" customHeight="1" spans="1:16">
      <c r="A29" s="111">
        <v>1</v>
      </c>
      <c r="B29" s="111">
        <v>1</v>
      </c>
      <c r="C29" s="112">
        <v>10</v>
      </c>
      <c r="D29" s="113" t="s">
        <v>138</v>
      </c>
      <c r="E29" s="114" t="e">
        <f>E3*0.2/100</f>
        <v>#REF!</v>
      </c>
      <c r="F29" s="120" t="s">
        <v>295</v>
      </c>
      <c r="G29" s="161"/>
      <c r="H29" s="161"/>
      <c r="I29" s="161"/>
      <c r="J29" s="160">
        <v>0.0016</v>
      </c>
      <c r="K29" s="157" t="e">
        <f t="shared" si="0"/>
        <v>#REF!</v>
      </c>
      <c r="P29" s="72"/>
    </row>
    <row r="30" ht="30" customHeight="1" spans="1:16">
      <c r="A30" s="111">
        <v>1</v>
      </c>
      <c r="B30" s="111">
        <v>1</v>
      </c>
      <c r="C30" s="112">
        <v>11</v>
      </c>
      <c r="D30" s="113" t="s">
        <v>296</v>
      </c>
      <c r="E30" s="114" t="e">
        <f>J30*E22</f>
        <v>#REF!</v>
      </c>
      <c r="F30" s="117"/>
      <c r="G30" s="155"/>
      <c r="H30" s="155"/>
      <c r="I30" s="156"/>
      <c r="J30" s="160">
        <v>0.08</v>
      </c>
      <c r="K30" s="157" t="e">
        <f>E22</f>
        <v>#REF!</v>
      </c>
      <c r="P30" s="72"/>
    </row>
    <row r="31" ht="30" customHeight="1" spans="1:16">
      <c r="A31" s="111">
        <v>0</v>
      </c>
      <c r="B31" s="111">
        <v>1</v>
      </c>
      <c r="C31" s="112">
        <v>12</v>
      </c>
      <c r="D31" s="113" t="s">
        <v>297</v>
      </c>
      <c r="E31" s="114" t="e">
        <f>#REF!</f>
        <v>#REF!</v>
      </c>
      <c r="F31" s="120" t="s">
        <v>298</v>
      </c>
      <c r="G31" s="161"/>
      <c r="H31" s="161"/>
      <c r="I31" s="161"/>
      <c r="J31" s="160"/>
      <c r="K31" s="157" t="e">
        <f>K17</f>
        <v>#REF!</v>
      </c>
      <c r="P31" s="72"/>
    </row>
    <row r="32" ht="30" customHeight="1" spans="1:16">
      <c r="A32" s="111">
        <v>0</v>
      </c>
      <c r="B32" s="111">
        <v>1</v>
      </c>
      <c r="C32" s="112">
        <v>13</v>
      </c>
      <c r="D32" s="113" t="s">
        <v>299</v>
      </c>
      <c r="E32" s="114" t="e">
        <f>#REF!</f>
        <v>#REF!</v>
      </c>
      <c r="F32" s="120" t="s">
        <v>298</v>
      </c>
      <c r="G32" s="161"/>
      <c r="H32" s="161"/>
      <c r="I32" s="161"/>
      <c r="J32" s="160"/>
      <c r="K32" s="157" t="e">
        <f>K31</f>
        <v>#REF!</v>
      </c>
      <c r="P32" s="72"/>
    </row>
    <row r="33" ht="28.5" customHeight="1" spans="1:16">
      <c r="A33" s="111">
        <v>1</v>
      </c>
      <c r="B33" s="111">
        <v>1</v>
      </c>
      <c r="C33" s="112">
        <v>14</v>
      </c>
      <c r="D33" s="113" t="s">
        <v>300</v>
      </c>
      <c r="E33" s="114" t="e">
        <f>#REF!</f>
        <v>#REF!</v>
      </c>
      <c r="F33" s="120" t="s">
        <v>301</v>
      </c>
      <c r="G33" s="161"/>
      <c r="H33" s="161"/>
      <c r="I33" s="161"/>
      <c r="J33" s="113"/>
      <c r="K33" s="157" t="e">
        <f>K29</f>
        <v>#REF!</v>
      </c>
      <c r="P33" s="72"/>
    </row>
    <row r="34" s="73" customFormat="1" ht="28.5" customHeight="1" spans="1:16">
      <c r="A34" s="126">
        <v>1</v>
      </c>
      <c r="B34" s="126">
        <v>1</v>
      </c>
      <c r="C34" s="127">
        <v>15</v>
      </c>
      <c r="D34" s="128" t="s">
        <v>237</v>
      </c>
      <c r="E34" s="129" t="e">
        <f>#REF!</f>
        <v>#REF!</v>
      </c>
      <c r="F34" s="180"/>
      <c r="G34" s="181"/>
      <c r="H34" s="181"/>
      <c r="I34" s="186"/>
      <c r="J34" s="128"/>
      <c r="K34" s="163" t="e">
        <f>K33</f>
        <v>#REF!</v>
      </c>
      <c r="P34" s="187"/>
    </row>
    <row r="35" ht="28.5" customHeight="1" spans="1:16">
      <c r="A35" s="111">
        <v>1</v>
      </c>
      <c r="B35" s="111">
        <v>1</v>
      </c>
      <c r="C35" s="112">
        <v>16</v>
      </c>
      <c r="D35" s="113" t="s">
        <v>302</v>
      </c>
      <c r="E35" s="114" t="e">
        <f>#REF!</f>
        <v>#REF!</v>
      </c>
      <c r="F35" s="117"/>
      <c r="G35" s="155"/>
      <c r="H35" s="155"/>
      <c r="I35" s="156"/>
      <c r="J35" s="113"/>
      <c r="K35" s="157" t="e">
        <f>K34</f>
        <v>#REF!</v>
      </c>
      <c r="P35" s="72"/>
    </row>
    <row r="36" ht="30" customHeight="1" spans="1:16">
      <c r="A36" s="111">
        <v>1</v>
      </c>
      <c r="B36" s="111">
        <v>1</v>
      </c>
      <c r="C36" s="112">
        <v>17</v>
      </c>
      <c r="D36" s="113" t="s">
        <v>303</v>
      </c>
      <c r="E36" s="114" t="e">
        <f>#REF!</f>
        <v>#REF!</v>
      </c>
      <c r="F36" s="120" t="s">
        <v>304</v>
      </c>
      <c r="G36" s="161"/>
      <c r="H36" s="161"/>
      <c r="I36" s="161"/>
      <c r="J36" s="113"/>
      <c r="K36" s="157" t="e">
        <f>K35</f>
        <v>#REF!</v>
      </c>
      <c r="P36" s="72"/>
    </row>
    <row r="37" ht="30" customHeight="1" spans="1:11">
      <c r="A37" s="111">
        <v>0</v>
      </c>
      <c r="B37" s="111">
        <v>1</v>
      </c>
      <c r="C37" s="112">
        <v>18</v>
      </c>
      <c r="D37" s="113" t="s">
        <v>305</v>
      </c>
      <c r="E37" s="114"/>
      <c r="F37" s="120"/>
      <c r="G37" s="161"/>
      <c r="H37" s="161"/>
      <c r="I37" s="161"/>
      <c r="J37" s="113"/>
      <c r="K37" s="157"/>
    </row>
    <row r="38" ht="30" customHeight="1" spans="1:11">
      <c r="A38" s="111">
        <v>0</v>
      </c>
      <c r="B38" s="111">
        <v>1</v>
      </c>
      <c r="C38" s="182"/>
      <c r="D38" s="183" t="s">
        <v>306</v>
      </c>
      <c r="E38" s="114" t="e">
        <f>E15+E16+E19+E20+E24+E25+E26+E27+E28+E29+E37</f>
        <v>#REF!</v>
      </c>
      <c r="F38" s="120"/>
      <c r="G38" s="161"/>
      <c r="H38" s="161"/>
      <c r="I38" s="161"/>
      <c r="J38" s="113"/>
      <c r="K38" s="157"/>
    </row>
    <row r="40" spans="5:5">
      <c r="E40" s="184"/>
    </row>
  </sheetData>
  <mergeCells count="30">
    <mergeCell ref="A1:K1"/>
    <mergeCell ref="H3:K3"/>
    <mergeCell ref="H4:K4"/>
    <mergeCell ref="H7:K7"/>
    <mergeCell ref="H11:I11"/>
    <mergeCell ref="F14:I14"/>
    <mergeCell ref="F15:I15"/>
    <mergeCell ref="F16:I16"/>
    <mergeCell ref="F17:I17"/>
    <mergeCell ref="F18:I18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</mergeCells>
  <pageMargins left="1.50902777777778" right="0.75" top="1" bottom="1" header="0.5" footer="0.5"/>
  <pageSetup paperSize="9" orientation="landscape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5" name="Drop Down 2051" r:id="rId4">
              <controlPr defaultSize="0">
                <anchor moveWithCells="1">
                  <from>
                    <xdr:col>4</xdr:col>
                    <xdr:colOff>7620</xdr:colOff>
                    <xdr:row>4</xdr:row>
                    <xdr:rowOff>0</xdr:rowOff>
                  </from>
                  <to>
                    <xdr:col>13</xdr:col>
                    <xdr:colOff>457200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name="Drop Down 2052" r:id="rId5">
              <controlPr defaultSize="0">
                <anchor moveWithCells="1">
                  <from>
                    <xdr:col>4</xdr:col>
                    <xdr:colOff>7620</xdr:colOff>
                    <xdr:row>8</xdr:row>
                    <xdr:rowOff>0</xdr:rowOff>
                  </from>
                  <to>
                    <xdr:col>7</xdr:col>
                    <xdr:colOff>708660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name="Drop Down 2053" r:id="rId6">
              <controlPr defaultSize="0">
                <anchor moveWithCells="1">
                  <from>
                    <xdr:col>4</xdr:col>
                    <xdr:colOff>7620</xdr:colOff>
                    <xdr:row>4</xdr:row>
                    <xdr:rowOff>0</xdr:rowOff>
                  </from>
                  <to>
                    <xdr:col>13</xdr:col>
                    <xdr:colOff>457200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name="Drop Down 2054" r:id="rId7">
              <controlPr defaultSize="0">
                <anchor moveWithCells="1">
                  <from>
                    <xdr:col>4</xdr:col>
                    <xdr:colOff>7620</xdr:colOff>
                    <xdr:row>5</xdr:row>
                    <xdr:rowOff>0</xdr:rowOff>
                  </from>
                  <to>
                    <xdr:col>13</xdr:col>
                    <xdr:colOff>457200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42"/>
  <sheetViews>
    <sheetView topLeftCell="A34" workbookViewId="0">
      <selection activeCell="G45" sqref="G45"/>
    </sheetView>
  </sheetViews>
  <sheetFormatPr defaultColWidth="9" defaultRowHeight="14.25"/>
  <cols>
    <col min="1" max="2" width="6.4" style="75" customWidth="1"/>
    <col min="3" max="3" width="9.9" style="22" customWidth="1"/>
    <col min="4" max="4" width="28.9" style="22" customWidth="1"/>
    <col min="5" max="5" width="11.6" style="22" customWidth="1"/>
    <col min="6" max="6" width="8.4" style="76" customWidth="1"/>
    <col min="7" max="7" width="12" style="76" customWidth="1"/>
    <col min="8" max="8" width="6.6" style="22" customWidth="1"/>
    <col min="9" max="10" width="5.7" style="22" customWidth="1"/>
    <col min="11" max="11" width="20.5" style="22" customWidth="1"/>
    <col min="12" max="12" width="7.9" style="22" customWidth="1"/>
    <col min="13" max="13" width="10.7" style="22" customWidth="1"/>
    <col min="14" max="14" width="6.1" style="22" customWidth="1"/>
    <col min="15" max="15" width="6.6" style="22" hidden="1" customWidth="1"/>
    <col min="16" max="16" width="7.5" style="22" hidden="1" customWidth="1"/>
    <col min="17" max="17" width="9" style="22" hidden="1" customWidth="1"/>
    <col min="18" max="18" width="15.7" style="22" customWidth="1"/>
    <col min="19" max="19" width="9" style="22" customWidth="1"/>
    <col min="20" max="20" width="26.1" style="22" customWidth="1"/>
    <col min="21" max="16384" width="9" style="22"/>
  </cols>
  <sheetData>
    <row r="1" ht="52.5" customHeight="1" spans="1:13">
      <c r="A1" s="77" t="s">
        <v>250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ht="28.5" customHeight="1" spans="7:7">
      <c r="G2" s="76">
        <v>95445.8939</v>
      </c>
    </row>
    <row r="3" ht="31.5" customHeight="1" spans="4:13">
      <c r="D3" s="78" t="s">
        <v>251</v>
      </c>
      <c r="E3" s="79" t="e">
        <f>+#REF!</f>
        <v>#REF!</v>
      </c>
      <c r="F3" s="80"/>
      <c r="G3" s="80"/>
      <c r="H3" s="81"/>
      <c r="I3" s="146"/>
      <c r="J3" s="147"/>
      <c r="K3" s="148"/>
      <c r="L3" s="148"/>
      <c r="M3" s="149"/>
    </row>
    <row r="4" ht="29.25" customHeight="1" spans="4:20">
      <c r="D4" s="82" t="s">
        <v>252</v>
      </c>
      <c r="E4" s="83">
        <v>0</v>
      </c>
      <c r="F4" s="84"/>
      <c r="G4" s="84"/>
      <c r="H4" s="81"/>
      <c r="I4" s="146"/>
      <c r="J4" s="147"/>
      <c r="K4" s="148"/>
      <c r="L4" s="148"/>
      <c r="M4" s="149"/>
      <c r="S4" s="22">
        <v>1</v>
      </c>
      <c r="T4" s="22" t="s">
        <v>253</v>
      </c>
    </row>
    <row r="5" ht="23.25" customHeight="1" spans="4:20">
      <c r="D5" s="85" t="s">
        <v>254</v>
      </c>
      <c r="E5" s="83">
        <v>3</v>
      </c>
      <c r="F5" s="86"/>
      <c r="G5" s="86"/>
      <c r="H5" s="87"/>
      <c r="I5" s="150"/>
      <c r="J5" s="151"/>
      <c r="K5" s="152"/>
      <c r="L5" s="152"/>
      <c r="M5" s="153"/>
      <c r="S5" s="22">
        <v>2</v>
      </c>
      <c r="T5" s="22" t="s">
        <v>255</v>
      </c>
    </row>
    <row r="6" ht="23.25" customHeight="1" spans="4:13">
      <c r="D6" s="85" t="s">
        <v>256</v>
      </c>
      <c r="E6" s="88" t="s">
        <v>257</v>
      </c>
      <c r="F6" s="89"/>
      <c r="G6" s="89"/>
      <c r="H6" s="90"/>
      <c r="I6" s="90"/>
      <c r="J6" s="154"/>
      <c r="K6" s="154">
        <f>145.5*40</f>
        <v>5820</v>
      </c>
      <c r="L6" s="154">
        <v>13000</v>
      </c>
      <c r="M6" s="154"/>
    </row>
    <row r="7" ht="24.75" customHeight="1" spans="4:20">
      <c r="D7" s="82" t="s">
        <v>258</v>
      </c>
      <c r="E7" s="91" t="str">
        <f>IF(OR(E5=1,E5=3,E5=5),"II","III")</f>
        <v>II</v>
      </c>
      <c r="F7" s="92"/>
      <c r="G7" s="92"/>
      <c r="H7" s="93"/>
      <c r="I7" s="93"/>
      <c r="J7" s="94"/>
      <c r="K7" s="94"/>
      <c r="L7" s="94"/>
      <c r="M7" s="94"/>
      <c r="S7" s="22">
        <v>3</v>
      </c>
      <c r="T7" s="22" t="s">
        <v>259</v>
      </c>
    </row>
    <row r="8" ht="35.25" customHeight="1" spans="1:20">
      <c r="A8" s="94"/>
      <c r="B8" s="94"/>
      <c r="C8" s="93"/>
      <c r="D8" s="82" t="s">
        <v>260</v>
      </c>
      <c r="E8" s="91">
        <f>IF(E7="III",1.15,1)</f>
        <v>1</v>
      </c>
      <c r="F8" s="92"/>
      <c r="G8" s="92"/>
      <c r="H8" s="93"/>
      <c r="I8" s="93"/>
      <c r="J8" s="94"/>
      <c r="K8" s="94">
        <f>101.62</f>
        <v>101.62</v>
      </c>
      <c r="L8" s="94">
        <v>1200</v>
      </c>
      <c r="M8" s="94"/>
      <c r="S8" s="22">
        <v>4</v>
      </c>
      <c r="T8" s="22" t="s">
        <v>261</v>
      </c>
    </row>
    <row r="9" ht="24" customHeight="1" spans="1:20">
      <c r="A9" s="94"/>
      <c r="B9" s="94"/>
      <c r="C9" s="93"/>
      <c r="D9" s="85" t="s">
        <v>262</v>
      </c>
      <c r="E9" s="95">
        <v>2</v>
      </c>
      <c r="F9" s="96"/>
      <c r="G9" s="96"/>
      <c r="H9" s="93"/>
      <c r="I9" s="93"/>
      <c r="J9" s="94"/>
      <c r="K9" s="94"/>
      <c r="L9" s="94"/>
      <c r="M9" s="94"/>
      <c r="S9" s="22">
        <v>5</v>
      </c>
      <c r="T9" s="22" t="s">
        <v>263</v>
      </c>
    </row>
    <row r="10" ht="24" customHeight="1" spans="1:20">
      <c r="A10" s="94"/>
      <c r="B10" s="94"/>
      <c r="C10" s="93"/>
      <c r="D10" s="82" t="s">
        <v>264</v>
      </c>
      <c r="E10" s="97">
        <f>IF(E9=1,1.3,IF(E9=2,1.2,IF(E9=3,1,IF(E9=4,0.8,0.7))))</f>
        <v>1.2</v>
      </c>
      <c r="F10" s="96"/>
      <c r="G10" s="96"/>
      <c r="H10" s="93"/>
      <c r="I10" s="93"/>
      <c r="J10" s="94"/>
      <c r="K10" s="94"/>
      <c r="L10" s="94"/>
      <c r="M10" s="94"/>
      <c r="S10" s="22">
        <v>6</v>
      </c>
      <c r="T10" s="22" t="s">
        <v>265</v>
      </c>
    </row>
    <row r="11" ht="24" customHeight="1" spans="1:20">
      <c r="A11" s="94"/>
      <c r="B11" s="94"/>
      <c r="C11" s="93"/>
      <c r="D11" s="98" t="s">
        <v>266</v>
      </c>
      <c r="E11" s="99">
        <f>IF(E9=1,1.2,IF(E9=2,1.1,IF(E9=3,0.8,IF(E9=4,0.6,1))))</f>
        <v>1.1</v>
      </c>
      <c r="F11" s="96"/>
      <c r="G11" s="96"/>
      <c r="H11" s="93"/>
      <c r="I11" s="93"/>
      <c r="J11" s="94" t="s">
        <v>267</v>
      </c>
      <c r="K11" s="94"/>
      <c r="L11" s="94"/>
      <c r="M11" s="94"/>
      <c r="S11" s="22">
        <v>7</v>
      </c>
      <c r="T11" s="22" t="s">
        <v>268</v>
      </c>
    </row>
    <row r="12" ht="24" customHeight="1" spans="1:13">
      <c r="A12" s="94"/>
      <c r="B12" s="94"/>
      <c r="C12" s="93"/>
      <c r="D12" s="100"/>
      <c r="E12" s="101"/>
      <c r="F12" s="96"/>
      <c r="G12" s="96"/>
      <c r="H12" s="93"/>
      <c r="I12" s="93"/>
      <c r="J12" s="94"/>
      <c r="K12" s="94"/>
      <c r="L12" s="94"/>
      <c r="M12" s="94" t="e">
        <f>E18/M18</f>
        <v>#REF!</v>
      </c>
    </row>
    <row r="13" ht="24" customHeight="1" spans="1:13">
      <c r="A13" s="94"/>
      <c r="B13" s="94"/>
      <c r="C13" s="93"/>
      <c r="D13" s="100"/>
      <c r="E13" s="102" t="e">
        <f>SUM(E18:E36)</f>
        <v>#REF!</v>
      </c>
      <c r="F13" s="96"/>
      <c r="G13" s="96"/>
      <c r="H13" s="93"/>
      <c r="I13" s="93"/>
      <c r="J13" s="94"/>
      <c r="K13" s="94"/>
      <c r="L13" s="94"/>
      <c r="M13" s="94"/>
    </row>
    <row r="14" ht="35.25" customHeight="1" spans="1:27">
      <c r="A14" s="103" t="s">
        <v>269</v>
      </c>
      <c r="B14" s="104" t="s">
        <v>270</v>
      </c>
      <c r="C14" s="105" t="s">
        <v>2</v>
      </c>
      <c r="D14" s="106" t="s">
        <v>271</v>
      </c>
      <c r="E14" s="107" t="s">
        <v>272</v>
      </c>
      <c r="F14" s="108"/>
      <c r="G14" s="109" t="s">
        <v>307</v>
      </c>
      <c r="H14" s="110" t="s">
        <v>273</v>
      </c>
      <c r="I14" s="110"/>
      <c r="J14" s="110"/>
      <c r="K14" s="110"/>
      <c r="L14" s="110" t="s">
        <v>274</v>
      </c>
      <c r="M14" s="110" t="s">
        <v>275</v>
      </c>
      <c r="O14" s="103" t="s">
        <v>269</v>
      </c>
      <c r="P14" s="104" t="s">
        <v>270</v>
      </c>
      <c r="Q14" s="105" t="s">
        <v>2</v>
      </c>
      <c r="R14" s="106" t="s">
        <v>271</v>
      </c>
      <c r="S14" s="107" t="s">
        <v>272</v>
      </c>
      <c r="T14" s="168"/>
      <c r="U14" s="107" t="s">
        <v>307</v>
      </c>
      <c r="V14" s="110" t="s">
        <v>273</v>
      </c>
      <c r="W14" s="110"/>
      <c r="X14" s="110"/>
      <c r="Y14" s="110"/>
      <c r="Z14" s="110" t="s">
        <v>274</v>
      </c>
      <c r="AA14" s="110" t="s">
        <v>275</v>
      </c>
    </row>
    <row r="15" ht="30" customHeight="1" spans="1:27">
      <c r="A15" s="111">
        <v>0</v>
      </c>
      <c r="B15" s="111">
        <v>1</v>
      </c>
      <c r="C15" s="112">
        <v>1</v>
      </c>
      <c r="D15" s="113" t="s">
        <v>276</v>
      </c>
      <c r="E15" s="114"/>
      <c r="F15" s="115"/>
      <c r="G15" s="116"/>
      <c r="H15" s="117" t="s">
        <v>277</v>
      </c>
      <c r="I15" s="155"/>
      <c r="J15" s="155"/>
      <c r="K15" s="156"/>
      <c r="L15" s="113"/>
      <c r="M15" s="157"/>
      <c r="O15" s="111">
        <v>0</v>
      </c>
      <c r="P15" s="111">
        <v>1</v>
      </c>
      <c r="Q15" s="112">
        <v>1</v>
      </c>
      <c r="R15" s="113" t="s">
        <v>276</v>
      </c>
      <c r="S15" s="114"/>
      <c r="T15" s="169"/>
      <c r="U15" s="170"/>
      <c r="V15" s="117" t="s">
        <v>277</v>
      </c>
      <c r="W15" s="155"/>
      <c r="X15" s="155"/>
      <c r="Y15" s="156"/>
      <c r="Z15" s="113"/>
      <c r="AA15" s="157"/>
    </row>
    <row r="16" ht="30" customHeight="1" spans="1:27">
      <c r="A16" s="111">
        <v>0</v>
      </c>
      <c r="B16" s="111">
        <v>1</v>
      </c>
      <c r="C16" s="112">
        <v>2</v>
      </c>
      <c r="D16" s="113" t="s">
        <v>278</v>
      </c>
      <c r="E16" s="114" t="e">
        <f>E17+E18</f>
        <v>#REF!</v>
      </c>
      <c r="F16" s="118"/>
      <c r="G16" s="119"/>
      <c r="H16" s="120"/>
      <c r="I16" s="120"/>
      <c r="J16" s="120"/>
      <c r="K16" s="120"/>
      <c r="L16" s="113"/>
      <c r="M16" s="157"/>
      <c r="O16" s="111">
        <v>0</v>
      </c>
      <c r="P16" s="111">
        <v>1</v>
      </c>
      <c r="Q16" s="112">
        <v>2</v>
      </c>
      <c r="R16" s="113" t="s">
        <v>278</v>
      </c>
      <c r="S16" s="114">
        <f>S17+S18</f>
        <v>0.822636</v>
      </c>
      <c r="T16" s="171"/>
      <c r="U16" s="114"/>
      <c r="V16" s="120"/>
      <c r="W16" s="120"/>
      <c r="X16" s="120"/>
      <c r="Y16" s="120"/>
      <c r="Z16" s="113"/>
      <c r="AA16" s="157"/>
    </row>
    <row r="17" ht="30" customHeight="1" spans="1:27">
      <c r="A17" s="111">
        <v>0</v>
      </c>
      <c r="B17" s="111">
        <v>1</v>
      </c>
      <c r="C17" s="112">
        <v>2.1</v>
      </c>
      <c r="D17" s="113" t="s">
        <v>122</v>
      </c>
      <c r="E17" s="114" t="e">
        <f>IF(M17&lt;=1000,M17*0.015,IF(M17&lt;=5000,15+(M17-1000)*0.012,IF(M17&lt;=10000,63+(M17-5000)*0.01,IF(M17&lt;=50000,113+(M17-10000)*0.008,IF(M17&lt;=100000,433+(M17-50000)*0.005,IF(M17&lt;=200000,683+(M17-100000)*0.002,883+(M17-200000)*0.001))))))</f>
        <v>#REF!</v>
      </c>
      <c r="F17" s="115"/>
      <c r="G17" s="121" t="e">
        <f>E17*0.8</f>
        <v>#REF!</v>
      </c>
      <c r="H17" s="122" t="s">
        <v>308</v>
      </c>
      <c r="I17" s="158"/>
      <c r="J17" s="158"/>
      <c r="K17" s="159"/>
      <c r="L17" s="113"/>
      <c r="M17" s="157" t="e">
        <f>SUMIF(A15:A37,"=1",E15:E37)+E3</f>
        <v>#REF!</v>
      </c>
      <c r="O17" s="111">
        <v>0</v>
      </c>
      <c r="P17" s="111">
        <v>1</v>
      </c>
      <c r="Q17" s="112">
        <v>2.1</v>
      </c>
      <c r="R17" s="113" t="s">
        <v>122</v>
      </c>
      <c r="S17" s="114">
        <f>IF(AA17&lt;=1000,AA17*0.015,IF(AA17&lt;=5000,15+(AA17-1000)*0.012,IF(AA17&lt;=10000,63+(AA17-5000)*0.01,IF(AA17&lt;=50000,113+(AA17-10000)*0.008,IF(AA17&lt;=100000,433+(AA17-50000)*0.005,IF(AA17&lt;=200000,683+(AA17-100000)*0.002,883+(AA17-200000)*0.001))))))</f>
        <v>0.822636</v>
      </c>
      <c r="T17" s="169"/>
      <c r="U17" s="172">
        <f>707.87*0.8</f>
        <v>566.296</v>
      </c>
      <c r="V17" s="122" t="s">
        <v>308</v>
      </c>
      <c r="W17" s="158"/>
      <c r="X17" s="158"/>
      <c r="Y17" s="159"/>
      <c r="Z17" s="113"/>
      <c r="AA17" s="157">
        <f>SUMIF(O15:O37,"=1",U15:U37)+S3</f>
        <v>54.8424</v>
      </c>
    </row>
    <row r="18" ht="30" customHeight="1" spans="1:27">
      <c r="A18" s="111">
        <v>1</v>
      </c>
      <c r="B18" s="111">
        <v>1</v>
      </c>
      <c r="C18" s="112">
        <v>2.2</v>
      </c>
      <c r="D18" s="113" t="s">
        <v>142</v>
      </c>
      <c r="E18" s="114" t="e">
        <f>IF(E3&lt;=20000,IF(E3&lt;=500,E3*16.5/500,IF(E3&lt;=1000,16.5+(E3-500)*(30.1-16.5)/(1000-500),IF(E3&lt;=3000,30.1+(E3-1000)*(78.1-30.1)/(3000-1000),IF(E3&lt;=5000,78.1+(E3-3000)*(120.8-78.1)/(5000-3000),IF(E3&lt;=8000,120.8+(E3-5000)*(181-120.8)/(8000-5000),IF(E3&lt;=10000,181+(E3-8000)*(218.6-181)/(10000-8000),218.6+(E3-10000)*(393.4-218.6)/(20000-10000))))))),IF(E3&lt;=40000,393.4+(E3-20000)*(708.2-393.4)/(40000-20000),IF(E3&lt;=60000,708.2+(E3-40000)*(991.4-708.2)/(60000-40000),IF(E3&lt;=80000,991.4+(E3-60000)*(1255.8-991.4)/(80000-60000),IF(E3&lt;=100000,1255.8+(E3-80000)*(1507-1255.8)/(100000-80000),IF(E3&lt;=200000,1507+(E3-100000)*(2712.5-1507)/(200000-100000),IF(E3&lt;400000,2712.5+(E3-200000)*(4882.6-2712.5)/(400000-200000),4882.6+(E3-400000)*(6835.6-4882.6)/(600000-400000))))))))</f>
        <v>#REF!</v>
      </c>
      <c r="F18" s="118"/>
      <c r="G18" s="123" t="e">
        <f>+E18*0.8</f>
        <v>#REF!</v>
      </c>
      <c r="H18" s="124" t="s">
        <v>309</v>
      </c>
      <c r="I18" s="124"/>
      <c r="J18" s="124"/>
      <c r="K18" s="124"/>
      <c r="L18" s="113"/>
      <c r="M18" s="157" t="e">
        <f>E3+#REF!</f>
        <v>#REF!</v>
      </c>
      <c r="O18" s="111">
        <v>1</v>
      </c>
      <c r="P18" s="111">
        <v>1</v>
      </c>
      <c r="Q18" s="112">
        <v>2.2</v>
      </c>
      <c r="R18" s="113" t="s">
        <v>142</v>
      </c>
      <c r="S18" s="114">
        <f>IF(S3&lt;=20000,IF(S3&lt;=500,S3*16.5/500,IF(S3&lt;=1000,16.5+(S3-500)*(30.1-16.5)/(1000-500),IF(S3&lt;=3000,30.1+(S3-1000)*(78.1-30.1)/(3000-1000),IF(S3&lt;=5000,78.1+(S3-3000)*(120.8-78.1)/(5000-3000),IF(S3&lt;=8000,120.8+(S3-5000)*(181-120.8)/(8000-5000),IF(S3&lt;=10000,181+(S3-8000)*(218.6-181)/(10000-8000),218.6+(S3-10000)*(393.4-218.6)/(20000-10000))))))),IF(S3&lt;=40000,393.4+(S3-20000)*(708.2-393.4)/(40000-20000),IF(S3&lt;=60000,708.2+(S3-40000)*(991.4-708.2)/(60000-40000),IF(S3&lt;=80000,991.4+(S3-60000)*(1255.8-991.4)/(80000-60000),IF(S3&lt;=100000,1255.8+(S3-80000)*(1507-1255.8)/(100000-80000),IF(S3&lt;=200000,1507+(S3-100000)*(2712.5-1507)/(200000-100000),IF(S3&lt;400000,2712.5+(S3-200000)*(4882.6-2712.5)/(400000-200000),4882.6+(S3-400000)*(6835.6-4882.6)/(600000-400000))))))))</f>
        <v>0</v>
      </c>
      <c r="T18" s="171" t="s">
        <v>310</v>
      </c>
      <c r="U18" s="173">
        <f>+S18*0.8</f>
        <v>0</v>
      </c>
      <c r="V18" s="124" t="s">
        <v>309</v>
      </c>
      <c r="W18" s="124"/>
      <c r="X18" s="124"/>
      <c r="Y18" s="124"/>
      <c r="Z18" s="113"/>
      <c r="AA18" s="157">
        <f>S3</f>
        <v>0</v>
      </c>
    </row>
    <row r="19" ht="30" customHeight="1" spans="1:27">
      <c r="A19" s="111">
        <v>0</v>
      </c>
      <c r="B19" s="111">
        <v>1</v>
      </c>
      <c r="C19" s="112">
        <v>3</v>
      </c>
      <c r="D19" s="113" t="s">
        <v>126</v>
      </c>
      <c r="E19" s="114" t="e">
        <f>IF(M19&lt;=10000,17+(M19-3000)*(38-17)/(10000-3000),IF(M19&lt;=50000,38+(M19-3000)*(90-38)/(50000-10000),IF(M19&lt;=100000,90+(M19-50000)*(130-90)/(100000-50000),130+(M19-100000)*(225-130)/(500000-100000))))</f>
        <v>#REF!</v>
      </c>
      <c r="F19" s="118"/>
      <c r="G19" s="121" t="e">
        <f>+E19*0.8</f>
        <v>#REF!</v>
      </c>
      <c r="H19" s="122" t="s">
        <v>311</v>
      </c>
      <c r="I19" s="158"/>
      <c r="J19" s="158"/>
      <c r="K19" s="159"/>
      <c r="L19" s="113"/>
      <c r="M19" s="157" t="e">
        <f>M17</f>
        <v>#REF!</v>
      </c>
      <c r="O19" s="111">
        <v>0</v>
      </c>
      <c r="P19" s="111">
        <v>1</v>
      </c>
      <c r="Q19" s="112">
        <v>3</v>
      </c>
      <c r="R19" s="113" t="s">
        <v>126</v>
      </c>
      <c r="S19" s="114">
        <f>IF(AA19&lt;=10000,17+(AA19-3000)*(38-17)/(10000-3000),IF(AA19&lt;=50000,38+(AA19-3000)*(90-38)/(50000-10000),IF(AA19&lt;=100000,90+(AA19-50000)*(130-90)/(100000-50000),130+(AA19-100000)*(225-130)/(500000-100000))))</f>
        <v>8.1645272</v>
      </c>
      <c r="T19" s="171" t="s">
        <v>310</v>
      </c>
      <c r="U19" s="172">
        <f>106.36*0.8</f>
        <v>85.088</v>
      </c>
      <c r="V19" s="122" t="s">
        <v>311</v>
      </c>
      <c r="W19" s="158"/>
      <c r="X19" s="158"/>
      <c r="Y19" s="159"/>
      <c r="Z19" s="113"/>
      <c r="AA19" s="157">
        <f>AA17</f>
        <v>54.8424</v>
      </c>
    </row>
    <row r="20" ht="30" customHeight="1" spans="1:27">
      <c r="A20" s="111">
        <v>0</v>
      </c>
      <c r="B20" s="111">
        <v>1</v>
      </c>
      <c r="C20" s="112">
        <v>4</v>
      </c>
      <c r="D20" s="113" t="s">
        <v>132</v>
      </c>
      <c r="E20" s="114" t="e">
        <f>E21+E22+E23</f>
        <v>#REF!</v>
      </c>
      <c r="F20" s="118"/>
      <c r="G20" s="119" t="e">
        <f>G21+G22+G23</f>
        <v>#REF!</v>
      </c>
      <c r="H20" s="117"/>
      <c r="I20" s="155"/>
      <c r="J20" s="155"/>
      <c r="K20" s="156"/>
      <c r="L20" s="113"/>
      <c r="M20" s="157"/>
      <c r="O20" s="111">
        <v>0</v>
      </c>
      <c r="P20" s="111">
        <v>1</v>
      </c>
      <c r="Q20" s="112">
        <v>4</v>
      </c>
      <c r="R20" s="113" t="s">
        <v>132</v>
      </c>
      <c r="S20" s="114" t="e">
        <f>S21+S22+S23</f>
        <v>#REF!</v>
      </c>
      <c r="T20" s="171"/>
      <c r="U20" s="174">
        <f>U21+U22+U23</f>
        <v>0</v>
      </c>
      <c r="V20" s="117"/>
      <c r="W20" s="155"/>
      <c r="X20" s="155"/>
      <c r="Y20" s="156"/>
      <c r="Z20" s="113"/>
      <c r="AA20" s="157"/>
    </row>
    <row r="21" ht="42.75" customHeight="1" spans="1:27">
      <c r="A21" s="111">
        <v>1</v>
      </c>
      <c r="B21" s="111">
        <v>1</v>
      </c>
      <c r="C21" s="112">
        <v>4.1</v>
      </c>
      <c r="D21" s="113" t="s">
        <v>222</v>
      </c>
      <c r="E21" s="114" t="e">
        <f>E3*0.008</f>
        <v>#REF!</v>
      </c>
      <c r="F21" s="118" t="s">
        <v>310</v>
      </c>
      <c r="G21" s="123" t="e">
        <f>E3*0.008*0.8</f>
        <v>#REF!</v>
      </c>
      <c r="H21" s="124" t="s">
        <v>312</v>
      </c>
      <c r="I21" s="124"/>
      <c r="J21" s="124"/>
      <c r="K21" s="124"/>
      <c r="L21" s="160">
        <v>0.008</v>
      </c>
      <c r="M21" s="157" t="e">
        <f>M18</f>
        <v>#REF!</v>
      </c>
      <c r="O21" s="111">
        <v>1</v>
      </c>
      <c r="P21" s="111">
        <v>1</v>
      </c>
      <c r="Q21" s="112">
        <v>4.1</v>
      </c>
      <c r="R21" s="113" t="s">
        <v>222</v>
      </c>
      <c r="S21" s="114">
        <f>S3*0.01</f>
        <v>0</v>
      </c>
      <c r="T21" s="171" t="s">
        <v>310</v>
      </c>
      <c r="U21" s="173">
        <f>S3*0.008*0.8</f>
        <v>0</v>
      </c>
      <c r="V21" s="124" t="s">
        <v>312</v>
      </c>
      <c r="W21" s="124"/>
      <c r="X21" s="124"/>
      <c r="Y21" s="124"/>
      <c r="Z21" s="160">
        <v>0.008</v>
      </c>
      <c r="AA21" s="157">
        <f>AA18</f>
        <v>0</v>
      </c>
    </row>
    <row r="22" ht="30" customHeight="1" spans="1:27">
      <c r="A22" s="111">
        <v>1</v>
      </c>
      <c r="B22" s="111">
        <v>1</v>
      </c>
      <c r="C22" s="112">
        <v>4.2</v>
      </c>
      <c r="D22" s="113" t="s">
        <v>136</v>
      </c>
      <c r="E22" s="114" t="e">
        <f>IF(E3&lt;=10000,IF(E3&lt;=200,E3*9/200,IF(E3&lt;=500,9+(E3-200)*(20.9-9)/(500-200),IF(E3&lt;=1000,20.9+(E3-500)*(38.8-20.9)/(1000-500),IF(E3&lt;=3000,38.8+(E3-1000)*(103.8-38.8)/(3000-1000),IF(E3&lt;=5000,103.8+(E3-3000)*(163.9-103.8)/(5000-3000),IF(E3&lt;=8000,163.9+(E3-5000)*(249.6-163.9)/(8000-5000),249.6+(E3-8000)*(304.8-249.6)/(10000-8000))))))),IF(E3&lt;=20000,304.8+(E3-10000)*(566.8-304.8)/(20000-10000),IF(E3&lt;=40000,566.8+(E3-20000)*(1054-566.8)/(40000-20000),IF(E3&lt;=60000,1054+(E3-40000)*(1515.2-1054)/(60000-40000),IF(E3&lt;=80000,1515.2+(E3-60000)*(1960.1-1515.2)/(80000-60000),IF(E3&lt;=100000,1960.1+(E3-80000)*(2393.4-1960.1)/(100000-80000),IF(E3&lt;200000,2393.4+(E3-100000)*(4450.8-2393.4)/(200000-100000),"超出20个亿了")))))))</f>
        <v>#REF!</v>
      </c>
      <c r="F22" s="118" t="s">
        <v>310</v>
      </c>
      <c r="G22" s="123" t="e">
        <f>+E22*0.8</f>
        <v>#REF!</v>
      </c>
      <c r="H22" s="124" t="s">
        <v>225</v>
      </c>
      <c r="I22" s="124"/>
      <c r="J22" s="124"/>
      <c r="K22" s="124"/>
      <c r="L22" s="113"/>
      <c r="M22" s="157" t="e">
        <f>M21</f>
        <v>#REF!</v>
      </c>
      <c r="O22" s="111">
        <v>1</v>
      </c>
      <c r="P22" s="111">
        <v>1</v>
      </c>
      <c r="Q22" s="112">
        <v>4.2</v>
      </c>
      <c r="R22" s="113" t="s">
        <v>136</v>
      </c>
      <c r="S22" s="114">
        <f>IF(S3&lt;=10000,IF(S3&lt;=200,S3*9/200,IF(S3&lt;=500,9+(S3-200)*(20.9-9)/(500-200),IF(S3&lt;=1000,20.9+(S3-500)*(38.8-20.9)/(1000-500),IF(S3&lt;=3000,38.8+(S3-1000)*(103.8-38.8)/(3000-1000),IF(S3&lt;=5000,103.8+(S3-3000)*(163.9-103.8)/(5000-3000),IF(S3&lt;=8000,163.9+(S3-5000)*(249.6-163.9)/(8000-5000),249.6+(S3-8000)*(304.8-249.6)/(10000-8000))))))),IF(S3&lt;=20000,304.8+(S3-10000)*(566.8-304.8)/(20000-10000),IF(S3&lt;=40000,566.8+(S3-20000)*(1054-566.8)/(40000-20000),IF(S3&lt;=60000,1054+(S3-40000)*(1515.2-1054)/(60000-40000),IF(S3&lt;=80000,1515.2+(S3-60000)*(1960.1-1515.2)/(80000-60000),IF(S3&lt;=100000,1960.1+(S3-80000)*(2393.4-1960.1)/(100000-80000),IF(S3&lt;200000,2393.4+(S3-100000)*(4450.8-2393.4)/(200000-100000),"超出20个亿了")))))))</f>
        <v>0</v>
      </c>
      <c r="T22" s="171" t="s">
        <v>310</v>
      </c>
      <c r="U22" s="173">
        <f>+S22*0.8</f>
        <v>0</v>
      </c>
      <c r="V22" s="124" t="s">
        <v>225</v>
      </c>
      <c r="W22" s="124"/>
      <c r="X22" s="124"/>
      <c r="Y22" s="124"/>
      <c r="Z22" s="113"/>
      <c r="AA22" s="157">
        <f t="shared" ref="AA22:AA29" si="0">AA21</f>
        <v>0</v>
      </c>
    </row>
    <row r="23" s="72" customFormat="1" ht="30" customHeight="1" spans="1:27">
      <c r="A23" s="111">
        <v>0</v>
      </c>
      <c r="B23" s="111">
        <v>1</v>
      </c>
      <c r="C23" s="112">
        <v>4.3</v>
      </c>
      <c r="D23" s="113" t="s">
        <v>286</v>
      </c>
      <c r="E23" s="114" t="e">
        <f>$E$22*0.1</f>
        <v>#REF!</v>
      </c>
      <c r="F23" s="118"/>
      <c r="G23" s="119">
        <v>0</v>
      </c>
      <c r="H23" s="120" t="s">
        <v>313</v>
      </c>
      <c r="I23" s="161"/>
      <c r="J23" s="161"/>
      <c r="K23" s="161"/>
      <c r="L23" s="113"/>
      <c r="M23" s="157" t="e">
        <f>E22</f>
        <v>#REF!</v>
      </c>
      <c r="O23" s="111">
        <v>0</v>
      </c>
      <c r="P23" s="111">
        <v>1</v>
      </c>
      <c r="Q23" s="112">
        <v>4.3</v>
      </c>
      <c r="R23" s="113" t="s">
        <v>286</v>
      </c>
      <c r="S23" s="114" t="e">
        <f>$E$22*0.1</f>
        <v>#REF!</v>
      </c>
      <c r="T23" s="171"/>
      <c r="U23" s="114">
        <v>0</v>
      </c>
      <c r="V23" s="120" t="s">
        <v>313</v>
      </c>
      <c r="W23" s="161"/>
      <c r="X23" s="161"/>
      <c r="Y23" s="161"/>
      <c r="Z23" s="113"/>
      <c r="AA23" s="157">
        <f>S22</f>
        <v>0</v>
      </c>
    </row>
    <row r="24" ht="30" customHeight="1" spans="1:27">
      <c r="A24" s="111">
        <v>0</v>
      </c>
      <c r="B24" s="111">
        <v>1</v>
      </c>
      <c r="C24" s="112">
        <v>5</v>
      </c>
      <c r="D24" s="113" t="s">
        <v>128</v>
      </c>
      <c r="E24" s="114" t="e">
        <f>IF(M24&lt;=3000,5.8+M24*(7.5-5.8)/3000,IF(M24&lt;=20000,7.5+(M24-3000)*(18-7.5)/(20000-3000),IF(M24&lt;=100000,18+(M24-20000)*(42-18)/(100000-20000),42+(M24-100000)*(84-42)/(500000-100000))))</f>
        <v>#REF!</v>
      </c>
      <c r="F24" s="118" t="s">
        <v>310</v>
      </c>
      <c r="G24" s="123" t="e">
        <f>E24*0.8</f>
        <v>#REF!</v>
      </c>
      <c r="H24" s="124" t="s">
        <v>314</v>
      </c>
      <c r="I24" s="124"/>
      <c r="J24" s="124"/>
      <c r="K24" s="124"/>
      <c r="L24" s="113"/>
      <c r="M24" s="157" t="e">
        <f>M19</f>
        <v>#REF!</v>
      </c>
      <c r="O24" s="111">
        <v>0</v>
      </c>
      <c r="P24" s="111">
        <v>1</v>
      </c>
      <c r="Q24" s="112">
        <v>5</v>
      </c>
      <c r="R24" s="113" t="s">
        <v>128</v>
      </c>
      <c r="S24" s="114">
        <f>IF(AA24&lt;=3000,5.8+AA24*(7.5-5.8)/3000,IF(AA24&lt;=20000,7.5+(AA24-3000)*(18-7.5)/(20000-3000),IF(AA24&lt;=100000,18+(AA24-20000)*(42-18)/(100000-20000),42+(AA24-100000)*(84-42)/(500000-100000))))</f>
        <v>5.83107736</v>
      </c>
      <c r="T24" s="171" t="s">
        <v>310</v>
      </c>
      <c r="U24" s="173">
        <f>S24*0.8</f>
        <v>4.664861888</v>
      </c>
      <c r="V24" s="124" t="s">
        <v>314</v>
      </c>
      <c r="W24" s="124"/>
      <c r="X24" s="124"/>
      <c r="Y24" s="124"/>
      <c r="Z24" s="113"/>
      <c r="AA24" s="157">
        <f>AA19</f>
        <v>54.8424</v>
      </c>
    </row>
    <row r="25" ht="30" customHeight="1" spans="1:27">
      <c r="A25" s="111">
        <v>1</v>
      </c>
      <c r="B25" s="111">
        <v>1</v>
      </c>
      <c r="C25" s="112">
        <v>6</v>
      </c>
      <c r="D25" s="113" t="s">
        <v>289</v>
      </c>
      <c r="E25" s="114" t="e">
        <f>E3*0.1/100</f>
        <v>#REF!</v>
      </c>
      <c r="F25" s="118"/>
      <c r="G25" s="123" t="e">
        <f>E3*0.001</f>
        <v>#REF!</v>
      </c>
      <c r="H25" s="124" t="s">
        <v>315</v>
      </c>
      <c r="I25" s="124"/>
      <c r="J25" s="124"/>
      <c r="K25" s="124"/>
      <c r="L25" s="160">
        <v>0.001</v>
      </c>
      <c r="M25" s="157" t="e">
        <f>M21</f>
        <v>#REF!</v>
      </c>
      <c r="O25" s="111">
        <v>1</v>
      </c>
      <c r="P25" s="111">
        <v>1</v>
      </c>
      <c r="Q25" s="112">
        <v>6</v>
      </c>
      <c r="R25" s="113" t="s">
        <v>289</v>
      </c>
      <c r="S25" s="114">
        <f>S3*0.1/100</f>
        <v>0</v>
      </c>
      <c r="T25" s="171"/>
      <c r="U25" s="174">
        <f>S3*0.001</f>
        <v>0</v>
      </c>
      <c r="V25" s="124" t="s">
        <v>315</v>
      </c>
      <c r="W25" s="124"/>
      <c r="X25" s="124"/>
      <c r="Y25" s="124"/>
      <c r="Z25" s="160">
        <v>0.001</v>
      </c>
      <c r="AA25" s="157">
        <f>AA21</f>
        <v>0</v>
      </c>
    </row>
    <row r="26" ht="30" customHeight="1" spans="1:27">
      <c r="A26" s="111">
        <v>1</v>
      </c>
      <c r="B26" s="111">
        <v>1</v>
      </c>
      <c r="C26" s="112">
        <v>7</v>
      </c>
      <c r="D26" s="113" t="s">
        <v>158</v>
      </c>
      <c r="E26" s="114" t="e">
        <f>$E$3*0.5/100</f>
        <v>#REF!</v>
      </c>
      <c r="F26" s="118"/>
      <c r="G26" s="123" t="e">
        <f>+E3*0.005</f>
        <v>#REF!</v>
      </c>
      <c r="H26" s="124" t="s">
        <v>316</v>
      </c>
      <c r="I26" s="124"/>
      <c r="J26" s="124"/>
      <c r="K26" s="124"/>
      <c r="L26" s="160">
        <v>0.005</v>
      </c>
      <c r="M26" s="157" t="e">
        <f>M25</f>
        <v>#REF!</v>
      </c>
      <c r="O26" s="111">
        <v>1</v>
      </c>
      <c r="P26" s="111">
        <v>1</v>
      </c>
      <c r="Q26" s="112">
        <v>7</v>
      </c>
      <c r="R26" s="113" t="s">
        <v>158</v>
      </c>
      <c r="S26" s="114" t="e">
        <f>$E$3*0.5/100</f>
        <v>#REF!</v>
      </c>
      <c r="T26" s="171"/>
      <c r="U26" s="173">
        <f>+S3*0.005</f>
        <v>0</v>
      </c>
      <c r="V26" s="124" t="s">
        <v>316</v>
      </c>
      <c r="W26" s="124"/>
      <c r="X26" s="124"/>
      <c r="Y26" s="124"/>
      <c r="Z26" s="160">
        <v>0.005</v>
      </c>
      <c r="AA26" s="157">
        <f t="shared" si="0"/>
        <v>0</v>
      </c>
    </row>
    <row r="27" ht="30" customHeight="1" spans="1:27">
      <c r="A27" s="111">
        <v>1</v>
      </c>
      <c r="B27" s="111">
        <v>1</v>
      </c>
      <c r="C27" s="112">
        <v>8</v>
      </c>
      <c r="D27" s="113" t="s">
        <v>164</v>
      </c>
      <c r="E27" s="114" t="e">
        <f>$E$3*0.3/100</f>
        <v>#REF!</v>
      </c>
      <c r="F27" s="118"/>
      <c r="G27" s="123" t="e">
        <f>+E3*0.003</f>
        <v>#REF!</v>
      </c>
      <c r="H27" s="124" t="s">
        <v>317</v>
      </c>
      <c r="I27" s="124"/>
      <c r="J27" s="124"/>
      <c r="K27" s="124"/>
      <c r="L27" s="160">
        <v>0.005</v>
      </c>
      <c r="M27" s="157" t="e">
        <f>M26</f>
        <v>#REF!</v>
      </c>
      <c r="O27" s="111">
        <v>1</v>
      </c>
      <c r="P27" s="111">
        <v>1</v>
      </c>
      <c r="Q27" s="112">
        <v>8</v>
      </c>
      <c r="R27" s="113" t="s">
        <v>164</v>
      </c>
      <c r="S27" s="114" t="e">
        <f>$E$3*0.5/100</f>
        <v>#REF!</v>
      </c>
      <c r="T27" s="171"/>
      <c r="U27" s="173">
        <f>+S3*0.003</f>
        <v>0</v>
      </c>
      <c r="V27" s="124" t="s">
        <v>317</v>
      </c>
      <c r="W27" s="124"/>
      <c r="X27" s="124"/>
      <c r="Y27" s="124"/>
      <c r="Z27" s="160" t="s">
        <v>318</v>
      </c>
      <c r="AA27" s="157">
        <f t="shared" si="0"/>
        <v>0</v>
      </c>
    </row>
    <row r="28" ht="30" customHeight="1" spans="1:27">
      <c r="A28" s="111">
        <v>1</v>
      </c>
      <c r="B28" s="111">
        <v>1</v>
      </c>
      <c r="C28" s="112">
        <v>9</v>
      </c>
      <c r="D28" s="113" t="s">
        <v>293</v>
      </c>
      <c r="E28" s="114" t="e">
        <f>IF(M28&lt;=100,M28*0.01,IF(M28&lt;=500,1+(M28-100)*0.007,IF(M28&lt;=1000,1+2.8+(M28-500)*0.0055,IF(M28&lt;=5000,1+2.8+2.75+(M28-1000)*0.0035,IF(M28&lt;=10000,1+2.8+2.75+14+(M28-1000)*0.002,IF(M28&lt;=100000,1+2.8+2.75+14+10+(M28-10000)*0.0005,1+2.8+2.75+14+10+45+(M28-100000)*0.001))))))</f>
        <v>#REF!</v>
      </c>
      <c r="F28" s="118" t="s">
        <v>310</v>
      </c>
      <c r="G28" s="123" t="e">
        <f>+E28*0.8</f>
        <v>#REF!</v>
      </c>
      <c r="H28" s="124" t="s">
        <v>226</v>
      </c>
      <c r="I28" s="124"/>
      <c r="J28" s="124"/>
      <c r="K28" s="124"/>
      <c r="L28" s="160"/>
      <c r="M28" s="157" t="e">
        <f>M27</f>
        <v>#REF!</v>
      </c>
      <c r="O28" s="111">
        <v>1</v>
      </c>
      <c r="P28" s="111">
        <v>1</v>
      </c>
      <c r="Q28" s="112">
        <v>9</v>
      </c>
      <c r="R28" s="113" t="s">
        <v>293</v>
      </c>
      <c r="S28" s="114">
        <f>IF(AA28&lt;=100,AA28*0.01,IF(AA28&lt;=500,1+(AA28-100)*0.007,IF(AA28&lt;=1000,1+2.8+(AA28-500)*0.0055,IF(AA28&lt;=5000,1+2.8+2.75+(AA28-1000)*0.0035,IF(AA28&lt;=10000,1+2.8+2.75+14+(AA28-1000)*0.002,IF(AA28&lt;=100000,1+2.8+2.75+14+10+(AA28-10000)*0.0005,1+2.8+2.75+14+10+45+(AA28-100000)*0.001))))))</f>
        <v>0</v>
      </c>
      <c r="T28" s="171" t="s">
        <v>310</v>
      </c>
      <c r="U28" s="173">
        <f>68.553*0.8</f>
        <v>54.8424</v>
      </c>
      <c r="V28" s="124" t="s">
        <v>226</v>
      </c>
      <c r="W28" s="124"/>
      <c r="X28" s="124"/>
      <c r="Y28" s="124"/>
      <c r="Z28" s="160"/>
      <c r="AA28" s="157">
        <f t="shared" si="0"/>
        <v>0</v>
      </c>
    </row>
    <row r="29" ht="30" customHeight="1" spans="1:27">
      <c r="A29" s="111">
        <v>1</v>
      </c>
      <c r="B29" s="111">
        <v>1</v>
      </c>
      <c r="C29" s="112">
        <v>10</v>
      </c>
      <c r="D29" s="113" t="s">
        <v>138</v>
      </c>
      <c r="E29" s="114" t="e">
        <f>E3*0.16/100</f>
        <v>#REF!</v>
      </c>
      <c r="F29" s="118" t="s">
        <v>310</v>
      </c>
      <c r="G29" s="123" t="e">
        <f>+E3*0.16/100*0.8</f>
        <v>#REF!</v>
      </c>
      <c r="H29" s="124" t="s">
        <v>319</v>
      </c>
      <c r="I29" s="161"/>
      <c r="J29" s="161"/>
      <c r="K29" s="161"/>
      <c r="L29" s="160">
        <v>0.0016</v>
      </c>
      <c r="M29" s="157" t="e">
        <f>M28</f>
        <v>#REF!</v>
      </c>
      <c r="O29" s="111">
        <v>1</v>
      </c>
      <c r="P29" s="111">
        <v>1</v>
      </c>
      <c r="Q29" s="112">
        <v>10</v>
      </c>
      <c r="R29" s="113" t="s">
        <v>138</v>
      </c>
      <c r="S29" s="114">
        <f>S3*0.2/100</f>
        <v>0</v>
      </c>
      <c r="T29" s="171" t="s">
        <v>310</v>
      </c>
      <c r="U29" s="173">
        <f>+S3*0.16/100*0.8</f>
        <v>0</v>
      </c>
      <c r="V29" s="124" t="s">
        <v>319</v>
      </c>
      <c r="W29" s="161"/>
      <c r="X29" s="161"/>
      <c r="Y29" s="161"/>
      <c r="Z29" s="160">
        <v>0.0016</v>
      </c>
      <c r="AA29" s="157">
        <f t="shared" si="0"/>
        <v>0</v>
      </c>
    </row>
    <row r="30" ht="30" customHeight="1" spans="1:27">
      <c r="A30" s="111">
        <v>1</v>
      </c>
      <c r="B30" s="111">
        <v>1</v>
      </c>
      <c r="C30" s="112">
        <v>11</v>
      </c>
      <c r="D30" s="113" t="s">
        <v>296</v>
      </c>
      <c r="E30" s="114" t="e">
        <f>L30*E22</f>
        <v>#REF!</v>
      </c>
      <c r="F30" s="115"/>
      <c r="G30" s="121" t="e">
        <f>+G22*0.05</f>
        <v>#REF!</v>
      </c>
      <c r="H30" s="124" t="s">
        <v>320</v>
      </c>
      <c r="I30" s="161"/>
      <c r="J30" s="161"/>
      <c r="K30" s="161"/>
      <c r="L30" s="160">
        <v>0.08</v>
      </c>
      <c r="M30" s="157" t="e">
        <f>E22</f>
        <v>#REF!</v>
      </c>
      <c r="O30" s="111">
        <v>1</v>
      </c>
      <c r="P30" s="111">
        <v>1</v>
      </c>
      <c r="Q30" s="112">
        <v>11</v>
      </c>
      <c r="R30" s="113" t="s">
        <v>296</v>
      </c>
      <c r="S30" s="114">
        <f>Z30*S22</f>
        <v>0</v>
      </c>
      <c r="T30" s="169"/>
      <c r="U30" s="175">
        <f>+U22*0.05</f>
        <v>0</v>
      </c>
      <c r="V30" s="124" t="s">
        <v>320</v>
      </c>
      <c r="W30" s="161"/>
      <c r="X30" s="161"/>
      <c r="Y30" s="161"/>
      <c r="Z30" s="160">
        <v>0.08</v>
      </c>
      <c r="AA30" s="157">
        <f>S22</f>
        <v>0</v>
      </c>
    </row>
    <row r="31" ht="30" customHeight="1" spans="1:27">
      <c r="A31" s="111">
        <v>0</v>
      </c>
      <c r="B31" s="111">
        <v>1</v>
      </c>
      <c r="C31" s="112">
        <v>12</v>
      </c>
      <c r="D31" s="113" t="s">
        <v>297</v>
      </c>
      <c r="E31" s="114" t="e">
        <f>+咨询费计算!J7</f>
        <v>#REF!</v>
      </c>
      <c r="F31" s="118" t="s">
        <v>310</v>
      </c>
      <c r="G31" s="123" t="e">
        <f>E31*0.8</f>
        <v>#REF!</v>
      </c>
      <c r="H31" s="124" t="s">
        <v>321</v>
      </c>
      <c r="I31" s="162"/>
      <c r="J31" s="162"/>
      <c r="K31" s="162"/>
      <c r="L31" s="160"/>
      <c r="M31" s="157" t="e">
        <f>M17</f>
        <v>#REF!</v>
      </c>
      <c r="O31" s="111">
        <v>0</v>
      </c>
      <c r="P31" s="111">
        <v>1</v>
      </c>
      <c r="Q31" s="112">
        <v>12</v>
      </c>
      <c r="R31" s="113" t="s">
        <v>297</v>
      </c>
      <c r="S31" s="114">
        <f>[1]备份1!AF23</f>
        <v>0</v>
      </c>
      <c r="T31" s="171" t="s">
        <v>310</v>
      </c>
      <c r="U31" s="174">
        <f>70.73*0.8</f>
        <v>56.584</v>
      </c>
      <c r="V31" s="124" t="s">
        <v>321</v>
      </c>
      <c r="W31" s="162"/>
      <c r="X31" s="162"/>
      <c r="Y31" s="162"/>
      <c r="Z31" s="160"/>
      <c r="AA31" s="157">
        <f>AA17</f>
        <v>54.8424</v>
      </c>
    </row>
    <row r="32" ht="30" customHeight="1" spans="1:27">
      <c r="A32" s="111">
        <v>0</v>
      </c>
      <c r="B32" s="111">
        <v>1</v>
      </c>
      <c r="C32" s="112">
        <v>13</v>
      </c>
      <c r="D32" s="113" t="s">
        <v>299</v>
      </c>
      <c r="E32" s="114">
        <v>0</v>
      </c>
      <c r="F32" s="125"/>
      <c r="G32" s="119">
        <f>+E32*0.8*0</f>
        <v>0</v>
      </c>
      <c r="H32" s="124" t="s">
        <v>321</v>
      </c>
      <c r="I32" s="162"/>
      <c r="J32" s="162"/>
      <c r="K32" s="162"/>
      <c r="L32" s="160"/>
      <c r="M32" s="157" t="e">
        <f>M31</f>
        <v>#REF!</v>
      </c>
      <c r="O32" s="111">
        <v>0</v>
      </c>
      <c r="P32" s="111">
        <v>1</v>
      </c>
      <c r="Q32" s="112">
        <v>13</v>
      </c>
      <c r="R32" s="113" t="s">
        <v>299</v>
      </c>
      <c r="S32" s="114">
        <f>[1]备份1!AF24</f>
        <v>0</v>
      </c>
      <c r="T32" s="176"/>
      <c r="U32" s="174">
        <f>217.39*0.8*0</f>
        <v>0</v>
      </c>
      <c r="V32" s="124" t="s">
        <v>321</v>
      </c>
      <c r="W32" s="162"/>
      <c r="X32" s="162"/>
      <c r="Y32" s="162"/>
      <c r="Z32" s="160"/>
      <c r="AA32" s="157">
        <f>AA31</f>
        <v>54.8424</v>
      </c>
    </row>
    <row r="33" ht="28.5" customHeight="1" spans="1:27">
      <c r="A33" s="111">
        <v>1</v>
      </c>
      <c r="B33" s="111">
        <v>1</v>
      </c>
      <c r="C33" s="112">
        <v>14</v>
      </c>
      <c r="D33" s="113" t="s">
        <v>322</v>
      </c>
      <c r="E33" s="114" t="e">
        <f>+咨询费计算!J10</f>
        <v>#REF!</v>
      </c>
      <c r="F33" s="118" t="s">
        <v>310</v>
      </c>
      <c r="G33" s="123" t="e">
        <f>咨询费计算!J10*0.8</f>
        <v>#REF!</v>
      </c>
      <c r="H33" s="124" t="s">
        <v>321</v>
      </c>
      <c r="I33" s="162"/>
      <c r="J33" s="162"/>
      <c r="K33" s="162"/>
      <c r="L33" s="113"/>
      <c r="M33" s="157" t="e">
        <f>M29</f>
        <v>#REF!</v>
      </c>
      <c r="O33" s="111">
        <v>1</v>
      </c>
      <c r="P33" s="111">
        <v>1</v>
      </c>
      <c r="Q33" s="112">
        <v>14</v>
      </c>
      <c r="R33" s="113" t="s">
        <v>322</v>
      </c>
      <c r="S33" s="114">
        <f>[1]备份1!AF26</f>
        <v>0</v>
      </c>
      <c r="T33" s="171" t="s">
        <v>310</v>
      </c>
      <c r="U33" s="173">
        <f>[1]咨询费计算!X10*1.25*0.8</f>
        <v>0</v>
      </c>
      <c r="V33" s="124" t="s">
        <v>321</v>
      </c>
      <c r="W33" s="162"/>
      <c r="X33" s="162"/>
      <c r="Y33" s="162"/>
      <c r="Z33" s="113"/>
      <c r="AA33" s="157">
        <f>AA29</f>
        <v>0</v>
      </c>
    </row>
    <row r="34" s="73" customFormat="1" ht="28.5" customHeight="1" spans="1:27">
      <c r="A34" s="126">
        <v>1</v>
      </c>
      <c r="B34" s="126">
        <v>1</v>
      </c>
      <c r="C34" s="127">
        <v>15</v>
      </c>
      <c r="D34" s="128" t="s">
        <v>237</v>
      </c>
      <c r="E34" s="129" t="e">
        <f>+咨询费计算!J11</f>
        <v>#REF!</v>
      </c>
      <c r="F34" s="118" t="s">
        <v>310</v>
      </c>
      <c r="G34" s="121" t="e">
        <f>咨询费计算!J11*0.8</f>
        <v>#REF!</v>
      </c>
      <c r="H34" s="124" t="s">
        <v>321</v>
      </c>
      <c r="I34" s="162"/>
      <c r="J34" s="162"/>
      <c r="K34" s="162"/>
      <c r="L34" s="128"/>
      <c r="M34" s="163" t="e">
        <f>M33</f>
        <v>#REF!</v>
      </c>
      <c r="O34" s="111">
        <v>1</v>
      </c>
      <c r="P34" s="111">
        <v>1</v>
      </c>
      <c r="Q34" s="112">
        <v>15</v>
      </c>
      <c r="R34" s="113" t="s">
        <v>237</v>
      </c>
      <c r="S34" s="114">
        <f>[1]备份1!AF27</f>
        <v>0</v>
      </c>
      <c r="T34" s="171" t="s">
        <v>310</v>
      </c>
      <c r="U34" s="172">
        <f>[1]咨询费计算!X11*0.8</f>
        <v>0</v>
      </c>
      <c r="V34" s="124" t="s">
        <v>321</v>
      </c>
      <c r="W34" s="162"/>
      <c r="X34" s="162"/>
      <c r="Y34" s="162"/>
      <c r="Z34" s="113"/>
      <c r="AA34" s="157">
        <f>AA33</f>
        <v>0</v>
      </c>
    </row>
    <row r="35" ht="28.5" customHeight="1" spans="1:27">
      <c r="A35" s="111">
        <v>1</v>
      </c>
      <c r="B35" s="111">
        <v>1</v>
      </c>
      <c r="C35" s="112">
        <v>16</v>
      </c>
      <c r="D35" s="113" t="s">
        <v>302</v>
      </c>
      <c r="E35" s="114" t="e">
        <f>+咨询费计算!J12</f>
        <v>#REF!</v>
      </c>
      <c r="F35" s="118" t="s">
        <v>310</v>
      </c>
      <c r="G35" s="121" t="e">
        <f>咨询费计算!J12*0.8</f>
        <v>#REF!</v>
      </c>
      <c r="H35" s="124" t="s">
        <v>321</v>
      </c>
      <c r="I35" s="162"/>
      <c r="J35" s="162"/>
      <c r="K35" s="162"/>
      <c r="L35" s="113"/>
      <c r="M35" s="157" t="e">
        <f>M34</f>
        <v>#REF!</v>
      </c>
      <c r="O35" s="111">
        <v>1</v>
      </c>
      <c r="P35" s="111">
        <v>1</v>
      </c>
      <c r="Q35" s="112">
        <v>16</v>
      </c>
      <c r="R35" s="113" t="s">
        <v>302</v>
      </c>
      <c r="S35" s="114">
        <f>[1]备份1!AF28</f>
        <v>0</v>
      </c>
      <c r="T35" s="171" t="s">
        <v>310</v>
      </c>
      <c r="U35" s="175">
        <f>[1]咨询费计算!X12*0.8</f>
        <v>0</v>
      </c>
      <c r="V35" s="124" t="s">
        <v>321</v>
      </c>
      <c r="W35" s="162"/>
      <c r="X35" s="162"/>
      <c r="Y35" s="162"/>
      <c r="Z35" s="113"/>
      <c r="AA35" s="157">
        <f>AA34</f>
        <v>0</v>
      </c>
    </row>
    <row r="36" ht="30" customHeight="1" spans="1:27">
      <c r="A36" s="111">
        <v>1</v>
      </c>
      <c r="B36" s="111">
        <v>1</v>
      </c>
      <c r="C36" s="112">
        <v>17</v>
      </c>
      <c r="D36" s="113" t="s">
        <v>303</v>
      </c>
      <c r="E36" s="114" t="e">
        <f>+咨询费计算!J13</f>
        <v>#REF!</v>
      </c>
      <c r="F36" s="118" t="s">
        <v>310</v>
      </c>
      <c r="G36" s="123" t="e">
        <f>咨询费计算!J13*0.8</f>
        <v>#REF!</v>
      </c>
      <c r="H36" s="124" t="s">
        <v>321</v>
      </c>
      <c r="I36" s="162"/>
      <c r="J36" s="162"/>
      <c r="K36" s="162"/>
      <c r="L36" s="113"/>
      <c r="M36" s="157" t="e">
        <f>M35</f>
        <v>#REF!</v>
      </c>
      <c r="O36" s="111">
        <v>1</v>
      </c>
      <c r="P36" s="111">
        <v>1</v>
      </c>
      <c r="Q36" s="112">
        <v>17</v>
      </c>
      <c r="R36" s="113" t="s">
        <v>303</v>
      </c>
      <c r="S36" s="114">
        <f>[1]备份1!AF29</f>
        <v>0</v>
      </c>
      <c r="T36" s="171" t="s">
        <v>310</v>
      </c>
      <c r="U36" s="173">
        <f>+[1]咨询费计算!X13*0.8</f>
        <v>0</v>
      </c>
      <c r="V36" s="124" t="s">
        <v>321</v>
      </c>
      <c r="W36" s="162"/>
      <c r="X36" s="162"/>
      <c r="Y36" s="162"/>
      <c r="Z36" s="113"/>
      <c r="AA36" s="157">
        <f>AA35</f>
        <v>0</v>
      </c>
    </row>
    <row r="37" ht="30" customHeight="1" spans="1:27">
      <c r="A37" s="111">
        <v>0</v>
      </c>
      <c r="B37" s="111">
        <v>1</v>
      </c>
      <c r="C37" s="112">
        <v>18</v>
      </c>
      <c r="D37" s="113" t="s">
        <v>305</v>
      </c>
      <c r="E37" s="114"/>
      <c r="F37" s="118"/>
      <c r="G37" s="119"/>
      <c r="H37" s="120"/>
      <c r="I37" s="161"/>
      <c r="J37" s="161"/>
      <c r="K37" s="161"/>
      <c r="L37" s="113"/>
      <c r="M37" s="157"/>
      <c r="O37" s="111">
        <v>0</v>
      </c>
      <c r="P37" s="111">
        <v>1</v>
      </c>
      <c r="Q37" s="112">
        <v>18</v>
      </c>
      <c r="R37" s="113" t="s">
        <v>305</v>
      </c>
      <c r="S37" s="114"/>
      <c r="T37" s="171"/>
      <c r="U37" s="114"/>
      <c r="V37" s="120"/>
      <c r="W37" s="161"/>
      <c r="X37" s="161"/>
      <c r="Y37" s="161"/>
      <c r="Z37" s="113"/>
      <c r="AA37" s="157"/>
    </row>
    <row r="38" ht="30" customHeight="1" spans="1:27">
      <c r="A38" s="130">
        <v>0</v>
      </c>
      <c r="B38" s="130">
        <v>1</v>
      </c>
      <c r="C38" s="131"/>
      <c r="D38" s="132" t="s">
        <v>306</v>
      </c>
      <c r="E38" s="133" t="e">
        <f>E15+E16+E19+E20+E24+E25+E26+E27+E28+E29+E37</f>
        <v>#REF!</v>
      </c>
      <c r="F38" s="134"/>
      <c r="G38" s="135"/>
      <c r="H38" s="136"/>
      <c r="I38" s="164"/>
      <c r="J38" s="164"/>
      <c r="K38" s="164"/>
      <c r="L38" s="165"/>
      <c r="M38" s="166"/>
      <c r="O38" s="130">
        <v>0</v>
      </c>
      <c r="P38" s="130">
        <v>1</v>
      </c>
      <c r="Q38" s="131"/>
      <c r="R38" s="132" t="s">
        <v>306</v>
      </c>
      <c r="S38" s="133" t="e">
        <f>S15+S16+S19+S20+S24+S25+S26+S27+S28+S29+S37</f>
        <v>#REF!</v>
      </c>
      <c r="T38" s="177"/>
      <c r="U38" s="133"/>
      <c r="V38" s="136"/>
      <c r="W38" s="164"/>
      <c r="X38" s="164"/>
      <c r="Y38" s="164"/>
      <c r="Z38" s="165"/>
      <c r="AA38" s="166"/>
    </row>
    <row r="39" s="74" customFormat="1" ht="26.4" customHeight="1" spans="1:27">
      <c r="A39" s="137"/>
      <c r="B39" s="137"/>
      <c r="C39" s="138"/>
      <c r="D39" s="139" t="s">
        <v>152</v>
      </c>
      <c r="E39" s="140" t="e">
        <f>+咨询费计算!J15</f>
        <v>#REF!</v>
      </c>
      <c r="F39" s="141"/>
      <c r="G39" s="142" t="e">
        <f>+E39*0.8</f>
        <v>#REF!</v>
      </c>
      <c r="H39" s="143" t="s">
        <v>321</v>
      </c>
      <c r="I39" s="167"/>
      <c r="J39" s="167"/>
      <c r="K39" s="167"/>
      <c r="L39" s="138"/>
      <c r="M39" s="138"/>
      <c r="N39" s="138"/>
      <c r="O39" s="137"/>
      <c r="P39" s="137"/>
      <c r="Q39" s="138"/>
      <c r="R39" s="139" t="s">
        <v>152</v>
      </c>
      <c r="S39" s="138"/>
      <c r="T39" s="178"/>
      <c r="U39" s="140">
        <f>+[1]咨询费计算!X15*0.8</f>
        <v>0</v>
      </c>
      <c r="V39" s="143" t="s">
        <v>321</v>
      </c>
      <c r="W39" s="167"/>
      <c r="X39" s="167"/>
      <c r="Y39" s="167"/>
      <c r="Z39" s="138"/>
      <c r="AA39" s="138"/>
    </row>
    <row r="40" s="74" customFormat="1" ht="26.4" customHeight="1" spans="1:27">
      <c r="A40" s="137"/>
      <c r="B40" s="137"/>
      <c r="C40" s="138"/>
      <c r="D40" s="138" t="s">
        <v>112</v>
      </c>
      <c r="E40" s="140"/>
      <c r="F40" s="118"/>
      <c r="G40" s="142">
        <f>156*0.4</f>
        <v>62.4</v>
      </c>
      <c r="H40" s="143" t="s">
        <v>323</v>
      </c>
      <c r="I40" s="143"/>
      <c r="J40" s="143"/>
      <c r="K40" s="143"/>
      <c r="L40" s="138"/>
      <c r="M40" s="138"/>
      <c r="N40" s="138"/>
      <c r="O40" s="137"/>
      <c r="P40" s="137"/>
      <c r="Q40" s="138"/>
      <c r="R40" s="138" t="s">
        <v>112</v>
      </c>
      <c r="S40" s="140"/>
      <c r="T40" s="179"/>
      <c r="U40" s="140">
        <f>6.93+171*0.4</f>
        <v>75.33</v>
      </c>
      <c r="V40" s="143" t="s">
        <v>323</v>
      </c>
      <c r="W40" s="143"/>
      <c r="X40" s="143"/>
      <c r="Y40" s="143"/>
      <c r="Z40" s="138"/>
      <c r="AA40" s="138"/>
    </row>
    <row r="41" s="74" customFormat="1" ht="26.4" customHeight="1" spans="1:27">
      <c r="A41" s="137"/>
      <c r="B41" s="137"/>
      <c r="C41" s="138"/>
      <c r="D41" s="138" t="s">
        <v>228</v>
      </c>
      <c r="E41" s="138"/>
      <c r="F41" s="141"/>
      <c r="G41" s="142" t="e">
        <f>+E3*0.2/100</f>
        <v>#REF!</v>
      </c>
      <c r="H41" s="143" t="s">
        <v>324</v>
      </c>
      <c r="I41" s="143"/>
      <c r="J41" s="143"/>
      <c r="K41" s="143"/>
      <c r="L41" s="138"/>
      <c r="M41" s="138"/>
      <c r="N41" s="138"/>
      <c r="O41" s="137"/>
      <c r="P41" s="137"/>
      <c r="Q41" s="138"/>
      <c r="R41" s="138" t="s">
        <v>228</v>
      </c>
      <c r="S41" s="138"/>
      <c r="T41" s="178"/>
      <c r="U41" s="140">
        <f>+S3*0.2/100</f>
        <v>0</v>
      </c>
      <c r="V41" s="143" t="s">
        <v>324</v>
      </c>
      <c r="W41" s="143"/>
      <c r="X41" s="143"/>
      <c r="Y41" s="143"/>
      <c r="Z41" s="138"/>
      <c r="AA41" s="138"/>
    </row>
    <row r="42" s="74" customFormat="1" ht="26.4" customHeight="1" spans="1:27">
      <c r="A42" s="137"/>
      <c r="B42" s="137"/>
      <c r="C42" s="138"/>
      <c r="D42" s="144" t="s">
        <v>170</v>
      </c>
      <c r="E42" s="138"/>
      <c r="F42" s="145"/>
      <c r="G42" s="145"/>
      <c r="H42" s="143" t="s">
        <v>325</v>
      </c>
      <c r="I42" s="167"/>
      <c r="J42" s="167"/>
      <c r="K42" s="167"/>
      <c r="L42" s="138"/>
      <c r="M42" s="138"/>
      <c r="N42" s="138"/>
      <c r="O42" s="137"/>
      <c r="P42" s="137"/>
      <c r="Q42" s="138"/>
      <c r="R42" s="144" t="s">
        <v>170</v>
      </c>
      <c r="S42" s="138"/>
      <c r="T42" s="178"/>
      <c r="U42" s="138"/>
      <c r="V42" s="143" t="s">
        <v>325</v>
      </c>
      <c r="W42" s="167"/>
      <c r="X42" s="167"/>
      <c r="Y42" s="167"/>
      <c r="Z42" s="138"/>
      <c r="AA42" s="138"/>
    </row>
  </sheetData>
  <mergeCells count="63">
    <mergeCell ref="A1:M1"/>
    <mergeCell ref="J3:M3"/>
    <mergeCell ref="J4:M4"/>
    <mergeCell ref="J7:M7"/>
    <mergeCell ref="J11:K11"/>
    <mergeCell ref="H14:K14"/>
    <mergeCell ref="V14:Y14"/>
    <mergeCell ref="H15:K15"/>
    <mergeCell ref="V15:Y15"/>
    <mergeCell ref="H16:K16"/>
    <mergeCell ref="V16:Y16"/>
    <mergeCell ref="H17:K17"/>
    <mergeCell ref="V17:Y17"/>
    <mergeCell ref="H18:K18"/>
    <mergeCell ref="V18:Y18"/>
    <mergeCell ref="H19:K19"/>
    <mergeCell ref="V19:Y19"/>
    <mergeCell ref="H20:K20"/>
    <mergeCell ref="V20:Y20"/>
    <mergeCell ref="H21:K21"/>
    <mergeCell ref="V21:Y21"/>
    <mergeCell ref="H22:K22"/>
    <mergeCell ref="V22:Y22"/>
    <mergeCell ref="H23:K23"/>
    <mergeCell ref="V23:Y23"/>
    <mergeCell ref="H24:K24"/>
    <mergeCell ref="V24:Y24"/>
    <mergeCell ref="H25:K25"/>
    <mergeCell ref="V25:Y25"/>
    <mergeCell ref="H26:K26"/>
    <mergeCell ref="V26:Y26"/>
    <mergeCell ref="H27:K27"/>
    <mergeCell ref="V27:Y27"/>
    <mergeCell ref="H28:K28"/>
    <mergeCell ref="V28:Y28"/>
    <mergeCell ref="H29:K29"/>
    <mergeCell ref="V29:Y29"/>
    <mergeCell ref="H30:K30"/>
    <mergeCell ref="V30:Y30"/>
    <mergeCell ref="H31:K31"/>
    <mergeCell ref="V31:Y31"/>
    <mergeCell ref="H32:K32"/>
    <mergeCell ref="V32:Y32"/>
    <mergeCell ref="H33:K33"/>
    <mergeCell ref="V33:Y33"/>
    <mergeCell ref="H34:K34"/>
    <mergeCell ref="V34:Y34"/>
    <mergeCell ref="H35:K35"/>
    <mergeCell ref="V35:Y35"/>
    <mergeCell ref="H36:K36"/>
    <mergeCell ref="V36:Y36"/>
    <mergeCell ref="H37:K37"/>
    <mergeCell ref="V37:Y37"/>
    <mergeCell ref="H38:K38"/>
    <mergeCell ref="V38:Y38"/>
    <mergeCell ref="H39:K39"/>
    <mergeCell ref="V39:Y39"/>
    <mergeCell ref="H40:K40"/>
    <mergeCell ref="V40:Y40"/>
    <mergeCell ref="H41:K41"/>
    <mergeCell ref="V41:Y41"/>
    <mergeCell ref="H42:K42"/>
    <mergeCell ref="V42:Y42"/>
  </mergeCells>
  <conditionalFormatting sqref="R39 D39">
    <cfRule type="cellIs" dxfId="0" priority="2" stopIfTrue="1" operator="equal">
      <formula>0</formula>
    </cfRule>
  </conditionalFormatting>
  <pageMargins left="0.699305555555556" right="0.699305555555556" top="0.75" bottom="0.75" header="0.3" footer="0.3"/>
  <pageSetup paperSize="9" orientation="portrait"/>
  <headerFooter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609" name="Drop Down 3" r:id="rId4">
              <controlPr defaultSize="0">
                <anchor moveWithCells="1">
                  <from>
                    <xdr:col>4</xdr:col>
                    <xdr:colOff>7620</xdr:colOff>
                    <xdr:row>4</xdr:row>
                    <xdr:rowOff>0</xdr:rowOff>
                  </from>
                  <to>
                    <xdr:col>13</xdr:col>
                    <xdr:colOff>411480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0" name="Drop Down 4" r:id="rId5">
              <controlPr defaultSize="0">
                <anchor moveWithCells="1">
                  <from>
                    <xdr:col>4</xdr:col>
                    <xdr:colOff>7620</xdr:colOff>
                    <xdr:row>8</xdr:row>
                    <xdr:rowOff>0</xdr:rowOff>
                  </from>
                  <to>
                    <xdr:col>8</xdr:col>
                    <xdr:colOff>22860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1" name="Drop Down 5" r:id="rId6">
              <controlPr defaultSize="0">
                <anchor moveWithCells="1">
                  <from>
                    <xdr:col>4</xdr:col>
                    <xdr:colOff>7620</xdr:colOff>
                    <xdr:row>4</xdr:row>
                    <xdr:rowOff>0</xdr:rowOff>
                  </from>
                  <to>
                    <xdr:col>13</xdr:col>
                    <xdr:colOff>411480</xdr:colOff>
                    <xdr:row>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8612" name="Drop Down 6" r:id="rId7">
              <controlPr defaultSize="0">
                <anchor moveWithCells="1">
                  <from>
                    <xdr:col>4</xdr:col>
                    <xdr:colOff>7620</xdr:colOff>
                    <xdr:row>5</xdr:row>
                    <xdr:rowOff>0</xdr:rowOff>
                  </from>
                  <to>
                    <xdr:col>13</xdr:col>
                    <xdr:colOff>411480</xdr:colOff>
                    <xdr:row>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82"/>
  <sheetViews>
    <sheetView zoomScale="160" zoomScaleNormal="160" topLeftCell="B34" workbookViewId="0">
      <selection activeCell="C46" sqref="C46"/>
    </sheetView>
  </sheetViews>
  <sheetFormatPr defaultColWidth="9" defaultRowHeight="12" customHeight="1"/>
  <cols>
    <col min="1" max="1" width="9.1" customWidth="1"/>
    <col min="2" max="2" width="7.9" customWidth="1"/>
    <col min="3" max="3" width="36.4" customWidth="1"/>
    <col min="5" max="5" width="11.6" style="5" customWidth="1"/>
    <col min="9" max="9" width="9.5" customWidth="1"/>
  </cols>
  <sheetData>
    <row r="2" customHeight="1" spans="1:6">
      <c r="A2" s="43" t="s">
        <v>326</v>
      </c>
      <c r="B2" s="44" t="s">
        <v>260</v>
      </c>
      <c r="C2" s="45" t="s">
        <v>327</v>
      </c>
      <c r="D2" s="46"/>
      <c r="E2" s="47" t="s">
        <v>328</v>
      </c>
      <c r="F2" s="48"/>
    </row>
    <row r="3" customHeight="1" spans="1:6">
      <c r="A3" s="49"/>
      <c r="B3" s="50"/>
      <c r="C3" s="51"/>
      <c r="D3" s="52"/>
      <c r="E3" s="53"/>
      <c r="F3" s="48"/>
    </row>
    <row r="4" ht="29.25" customHeight="1" spans="1:6">
      <c r="A4" s="49"/>
      <c r="B4" s="54"/>
      <c r="C4" s="55" t="s">
        <v>329</v>
      </c>
      <c r="D4" s="56" t="s">
        <v>330</v>
      </c>
      <c r="E4" s="57">
        <v>1.89</v>
      </c>
      <c r="F4" s="48"/>
    </row>
    <row r="5" customHeight="1" spans="1:6">
      <c r="A5" s="49"/>
      <c r="B5" s="54"/>
      <c r="C5" s="55"/>
      <c r="D5" s="56"/>
      <c r="E5" s="57"/>
      <c r="F5" s="48"/>
    </row>
    <row r="6" customHeight="1" spans="1:10">
      <c r="A6" s="49"/>
      <c r="B6" s="54"/>
      <c r="C6" s="55" t="s">
        <v>331</v>
      </c>
      <c r="D6" s="56" t="s">
        <v>257</v>
      </c>
      <c r="E6" s="57">
        <v>1</v>
      </c>
      <c r="F6" s="48"/>
      <c r="I6">
        <f>145.5*40</f>
        <v>5820</v>
      </c>
      <c r="J6">
        <v>13000</v>
      </c>
    </row>
    <row r="7" customHeight="1" spans="1:10">
      <c r="A7" s="49"/>
      <c r="B7" s="54"/>
      <c r="C7" s="55" t="s">
        <v>332</v>
      </c>
      <c r="D7" s="56" t="s">
        <v>257</v>
      </c>
      <c r="E7" s="57">
        <v>1</v>
      </c>
      <c r="F7" s="48"/>
      <c r="I7">
        <f>35*40</f>
        <v>1400</v>
      </c>
      <c r="J7">
        <v>4500</v>
      </c>
    </row>
    <row r="8" customHeight="1" spans="1:10">
      <c r="A8" s="49"/>
      <c r="B8" s="54"/>
      <c r="C8" s="55"/>
      <c r="D8" s="56"/>
      <c r="E8" s="57"/>
      <c r="F8" s="48"/>
      <c r="G8" s="48"/>
      <c r="I8">
        <f>101.62</f>
        <v>101.62</v>
      </c>
      <c r="J8">
        <v>1200</v>
      </c>
    </row>
    <row r="9" customHeight="1" spans="1:7">
      <c r="A9" s="49"/>
      <c r="B9" s="54"/>
      <c r="C9" s="55" t="s">
        <v>333</v>
      </c>
      <c r="D9" s="56" t="s">
        <v>334</v>
      </c>
      <c r="E9" s="57">
        <v>0.61</v>
      </c>
      <c r="F9" s="48"/>
      <c r="G9" s="48"/>
    </row>
    <row r="10" customHeight="1" spans="1:7">
      <c r="A10" s="49"/>
      <c r="B10" s="54"/>
      <c r="C10" s="55" t="s">
        <v>335</v>
      </c>
      <c r="D10" s="56" t="s">
        <v>334</v>
      </c>
      <c r="E10" s="57">
        <v>1</v>
      </c>
      <c r="F10" s="48"/>
      <c r="G10" s="48"/>
    </row>
    <row r="11" customHeight="1" spans="1:7">
      <c r="A11" s="49"/>
      <c r="B11" s="54"/>
      <c r="C11" s="55" t="s">
        <v>336</v>
      </c>
      <c r="D11" s="56" t="s">
        <v>334</v>
      </c>
      <c r="E11" s="57">
        <v>1</v>
      </c>
      <c r="F11" s="48"/>
      <c r="G11" s="48"/>
    </row>
    <row r="12" customHeight="1" spans="1:7">
      <c r="A12" s="49"/>
      <c r="B12" s="54"/>
      <c r="C12" s="55" t="s">
        <v>337</v>
      </c>
      <c r="D12" s="56" t="s">
        <v>334</v>
      </c>
      <c r="E12" s="57">
        <v>1</v>
      </c>
      <c r="F12" s="48"/>
      <c r="G12" s="48"/>
    </row>
    <row r="13" customHeight="1" spans="1:7">
      <c r="A13" s="49"/>
      <c r="B13" s="54"/>
      <c r="C13" s="55"/>
      <c r="D13" s="56"/>
      <c r="E13" s="57"/>
      <c r="F13" s="48"/>
      <c r="G13" s="48"/>
    </row>
    <row r="14" customHeight="1" spans="1:7">
      <c r="A14" s="49"/>
      <c r="B14" s="54"/>
      <c r="C14" s="55" t="s">
        <v>338</v>
      </c>
      <c r="D14" s="56"/>
      <c r="E14" s="57"/>
      <c r="F14" s="48"/>
      <c r="G14" s="48"/>
    </row>
    <row r="15" customHeight="1" spans="1:7">
      <c r="A15" s="49"/>
      <c r="B15" s="54"/>
      <c r="C15" s="55"/>
      <c r="D15" s="56"/>
      <c r="E15" s="57"/>
      <c r="F15" s="48"/>
      <c r="G15" s="48"/>
    </row>
    <row r="16" customHeight="1" spans="1:7">
      <c r="A16" s="49"/>
      <c r="B16" s="54"/>
      <c r="C16" s="55" t="s">
        <v>339</v>
      </c>
      <c r="D16" s="56" t="s">
        <v>330</v>
      </c>
      <c r="E16" s="57">
        <v>2</v>
      </c>
      <c r="F16" s="48"/>
      <c r="G16" s="48"/>
    </row>
    <row r="17" customHeight="1" spans="1:7">
      <c r="A17" s="49"/>
      <c r="B17" s="54"/>
      <c r="C17" s="55" t="s">
        <v>340</v>
      </c>
      <c r="D17" s="56" t="s">
        <v>330</v>
      </c>
      <c r="E17" s="57">
        <v>2</v>
      </c>
      <c r="F17" s="48"/>
      <c r="G17" s="48"/>
    </row>
    <row r="18" customHeight="1" spans="1:7">
      <c r="A18" s="49"/>
      <c r="B18" s="54"/>
      <c r="C18" s="55" t="s">
        <v>341</v>
      </c>
      <c r="D18" s="56" t="s">
        <v>330</v>
      </c>
      <c r="E18" s="57">
        <v>1</v>
      </c>
      <c r="F18" s="48"/>
      <c r="G18" s="48"/>
    </row>
    <row r="19" customHeight="1" spans="1:7">
      <c r="A19" s="49"/>
      <c r="B19" s="54"/>
      <c r="C19" s="55" t="s">
        <v>342</v>
      </c>
      <c r="D19" s="56" t="s">
        <v>330</v>
      </c>
      <c r="E19" s="57">
        <v>1</v>
      </c>
      <c r="F19" s="48"/>
      <c r="G19" s="48"/>
    </row>
    <row r="20" customHeight="1" spans="1:7">
      <c r="A20" s="49"/>
      <c r="B20" s="54"/>
      <c r="C20" s="55"/>
      <c r="D20" s="56"/>
      <c r="E20" s="57"/>
      <c r="F20" s="48"/>
      <c r="G20" s="48"/>
    </row>
    <row r="21" customHeight="1" spans="1:6">
      <c r="A21" s="49"/>
      <c r="B21" s="54"/>
      <c r="C21" s="55" t="s">
        <v>343</v>
      </c>
      <c r="D21" s="56" t="s">
        <v>257</v>
      </c>
      <c r="E21" s="57">
        <v>1</v>
      </c>
      <c r="F21" s="48"/>
    </row>
    <row r="22" customHeight="1" spans="1:6">
      <c r="A22" s="49"/>
      <c r="B22" s="54"/>
      <c r="C22" s="55" t="s">
        <v>344</v>
      </c>
      <c r="D22" s="56" t="s">
        <v>257</v>
      </c>
      <c r="E22" s="57">
        <v>1</v>
      </c>
      <c r="F22" s="48"/>
    </row>
    <row r="23" customHeight="1" spans="1:6">
      <c r="A23" s="49"/>
      <c r="B23" s="54"/>
      <c r="C23" s="55" t="s">
        <v>345</v>
      </c>
      <c r="D23" s="56" t="s">
        <v>257</v>
      </c>
      <c r="E23" s="57">
        <v>1</v>
      </c>
      <c r="F23" s="48"/>
    </row>
    <row r="24" customHeight="1" spans="1:6">
      <c r="A24" s="49"/>
      <c r="B24" s="54"/>
      <c r="C24" s="55"/>
      <c r="D24" s="56"/>
      <c r="E24" s="57"/>
      <c r="F24" s="48"/>
    </row>
    <row r="25" customHeight="1" spans="1:6">
      <c r="A25" s="49"/>
      <c r="B25" s="54"/>
      <c r="C25" s="55" t="s">
        <v>346</v>
      </c>
      <c r="D25" s="56" t="s">
        <v>334</v>
      </c>
      <c r="E25" s="57">
        <v>1</v>
      </c>
      <c r="F25" s="48"/>
    </row>
    <row r="26" customHeight="1" spans="1:6">
      <c r="A26" s="49"/>
      <c r="B26" s="54"/>
      <c r="C26" s="55" t="s">
        <v>347</v>
      </c>
      <c r="D26" s="56" t="s">
        <v>334</v>
      </c>
      <c r="E26" s="57">
        <v>1</v>
      </c>
      <c r="F26" s="48"/>
    </row>
    <row r="27" customHeight="1" spans="1:6">
      <c r="A27" s="49"/>
      <c r="B27" s="54"/>
      <c r="C27" s="55" t="s">
        <v>348</v>
      </c>
      <c r="D27" s="56" t="s">
        <v>334</v>
      </c>
      <c r="E27" s="57">
        <v>1</v>
      </c>
      <c r="F27" s="48"/>
    </row>
    <row r="28" customHeight="1" spans="1:6">
      <c r="A28" s="49"/>
      <c r="B28" s="54"/>
      <c r="C28" s="55" t="s">
        <v>349</v>
      </c>
      <c r="D28" s="56" t="s">
        <v>334</v>
      </c>
      <c r="E28" s="57">
        <v>0.7</v>
      </c>
      <c r="F28" s="48"/>
    </row>
    <row r="29" customHeight="1" spans="1:6">
      <c r="A29" s="49"/>
      <c r="B29" s="54"/>
      <c r="C29" s="55" t="s">
        <v>350</v>
      </c>
      <c r="D29" s="56" t="s">
        <v>334</v>
      </c>
      <c r="E29" s="57">
        <v>0.7</v>
      </c>
      <c r="F29" s="48"/>
    </row>
    <row r="30" customHeight="1" spans="1:6">
      <c r="A30" s="49"/>
      <c r="B30" s="54"/>
      <c r="C30" s="55" t="s">
        <v>351</v>
      </c>
      <c r="D30" s="56" t="s">
        <v>334</v>
      </c>
      <c r="E30" s="57">
        <v>1.1</v>
      </c>
      <c r="F30" s="48"/>
    </row>
    <row r="31" customHeight="1" spans="1:6">
      <c r="A31" s="49"/>
      <c r="B31" s="54"/>
      <c r="C31" s="55"/>
      <c r="D31" s="56"/>
      <c r="E31" s="57"/>
      <c r="F31" s="48"/>
    </row>
    <row r="32" customHeight="1" spans="1:6">
      <c r="A32" s="49"/>
      <c r="B32" s="54"/>
      <c r="C32" s="55"/>
      <c r="D32" s="56"/>
      <c r="E32" s="57"/>
      <c r="F32" s="48"/>
    </row>
    <row r="33" customHeight="1" spans="1:6">
      <c r="A33" s="49"/>
      <c r="B33" s="54" t="s">
        <v>352</v>
      </c>
      <c r="C33" s="55" t="s">
        <v>353</v>
      </c>
      <c r="D33" s="56">
        <v>0.8</v>
      </c>
      <c r="E33" s="57"/>
      <c r="F33" s="48"/>
    </row>
    <row r="34" customHeight="1" spans="1:6">
      <c r="A34" s="49"/>
      <c r="B34" s="54"/>
      <c r="C34" s="55" t="s">
        <v>354</v>
      </c>
      <c r="D34" s="56">
        <v>0.9</v>
      </c>
      <c r="E34" s="57"/>
      <c r="F34" s="48"/>
    </row>
    <row r="35" customHeight="1" spans="1:6">
      <c r="A35" s="49"/>
      <c r="B35" s="54"/>
      <c r="C35" s="55" t="s">
        <v>355</v>
      </c>
      <c r="D35" s="56">
        <v>1</v>
      </c>
      <c r="E35" s="57"/>
      <c r="F35" s="48"/>
    </row>
    <row r="36" customHeight="1" spans="1:6">
      <c r="A36" s="58"/>
      <c r="B36" s="59"/>
      <c r="C36" s="60" t="s">
        <v>356</v>
      </c>
      <c r="D36" s="61">
        <v>1.1</v>
      </c>
      <c r="E36" s="62"/>
      <c r="F36" s="48"/>
    </row>
    <row r="46" customHeight="1" spans="1:5">
      <c r="A46" s="63" t="s">
        <v>357</v>
      </c>
      <c r="B46" s="45" t="s">
        <v>260</v>
      </c>
      <c r="C46" s="45" t="s">
        <v>327</v>
      </c>
      <c r="D46" s="46"/>
      <c r="E46" s="47" t="s">
        <v>328</v>
      </c>
    </row>
    <row r="47" customHeight="1" spans="1:5">
      <c r="A47" s="64"/>
      <c r="B47" s="51"/>
      <c r="C47" s="51"/>
      <c r="D47" s="52"/>
      <c r="E47" s="53"/>
    </row>
    <row r="48" customHeight="1" spans="1:5">
      <c r="A48" s="64"/>
      <c r="B48" s="55"/>
      <c r="C48" s="55" t="s">
        <v>358</v>
      </c>
      <c r="D48" s="56" t="s">
        <v>330</v>
      </c>
      <c r="E48" s="57">
        <v>0.85</v>
      </c>
    </row>
    <row r="49" customHeight="1" spans="1:5">
      <c r="A49" s="64"/>
      <c r="B49" s="55"/>
      <c r="C49" s="55" t="s">
        <v>359</v>
      </c>
      <c r="D49" s="56" t="s">
        <v>330</v>
      </c>
      <c r="E49" s="57">
        <v>0.85</v>
      </c>
    </row>
    <row r="50" customHeight="1" spans="1:5">
      <c r="A50" s="64"/>
      <c r="B50" s="55"/>
      <c r="C50" s="55"/>
      <c r="D50" s="56"/>
      <c r="E50" s="57"/>
    </row>
    <row r="51" customHeight="1" spans="1:5">
      <c r="A51" s="64"/>
      <c r="B51" s="55"/>
      <c r="C51" s="55" t="s">
        <v>360</v>
      </c>
      <c r="D51" s="56" t="s">
        <v>257</v>
      </c>
      <c r="E51" s="57">
        <v>1.1</v>
      </c>
    </row>
    <row r="52" customHeight="1" spans="1:5">
      <c r="A52" s="64"/>
      <c r="B52" s="55"/>
      <c r="C52" s="55" t="s">
        <v>361</v>
      </c>
      <c r="D52" s="56" t="s">
        <v>257</v>
      </c>
      <c r="E52" s="57">
        <v>1</v>
      </c>
    </row>
    <row r="53" customHeight="1" spans="1:5">
      <c r="A53" s="64"/>
      <c r="B53" s="55"/>
      <c r="C53" s="55" t="s">
        <v>362</v>
      </c>
      <c r="D53" s="56" t="s">
        <v>257</v>
      </c>
      <c r="E53" s="57">
        <v>1</v>
      </c>
    </row>
    <row r="54" customHeight="1" spans="1:5">
      <c r="A54" s="64"/>
      <c r="B54" s="55"/>
      <c r="C54" s="55" t="s">
        <v>363</v>
      </c>
      <c r="D54" s="56" t="s">
        <v>257</v>
      </c>
      <c r="E54" s="57">
        <v>1</v>
      </c>
    </row>
    <row r="55" customHeight="1" spans="1:5">
      <c r="A55" s="64"/>
      <c r="B55" s="55"/>
      <c r="C55" s="55"/>
      <c r="D55" s="56"/>
      <c r="E55" s="57"/>
    </row>
    <row r="56" customHeight="1" spans="1:5">
      <c r="A56" s="64"/>
      <c r="B56" s="55"/>
      <c r="C56" s="55" t="s">
        <v>364</v>
      </c>
      <c r="D56" s="56" t="s">
        <v>334</v>
      </c>
      <c r="E56" s="57">
        <v>1.26</v>
      </c>
    </row>
    <row r="57" customHeight="1" spans="1:5">
      <c r="A57" s="64"/>
      <c r="B57" s="55"/>
      <c r="C57" s="55" t="s">
        <v>365</v>
      </c>
      <c r="D57" s="56" t="s">
        <v>334</v>
      </c>
      <c r="E57" s="57">
        <v>1.15</v>
      </c>
    </row>
    <row r="58" customHeight="1" spans="1:5">
      <c r="A58" s="64"/>
      <c r="B58" s="55"/>
      <c r="C58" s="55" t="s">
        <v>366</v>
      </c>
      <c r="D58" s="56" t="s">
        <v>334</v>
      </c>
      <c r="E58" s="57">
        <v>1.15</v>
      </c>
    </row>
    <row r="59" customHeight="1" spans="1:5">
      <c r="A59" s="64"/>
      <c r="B59" s="55"/>
      <c r="C59" s="55"/>
      <c r="D59" s="56"/>
      <c r="E59" s="57"/>
    </row>
    <row r="60" customHeight="1" spans="1:5">
      <c r="A60" s="64"/>
      <c r="B60" s="55"/>
      <c r="C60" s="55" t="s">
        <v>367</v>
      </c>
      <c r="D60" s="56"/>
      <c r="E60" s="57"/>
    </row>
    <row r="61" customHeight="1" spans="1:5">
      <c r="A61" s="64"/>
      <c r="B61" s="55"/>
      <c r="C61" s="55"/>
      <c r="D61" s="56"/>
      <c r="E61" s="57"/>
    </row>
    <row r="62" customHeight="1" spans="1:5">
      <c r="A62" s="64"/>
      <c r="B62" s="55"/>
      <c r="C62" s="55" t="s">
        <v>368</v>
      </c>
      <c r="D62" s="56" t="s">
        <v>330</v>
      </c>
      <c r="E62" s="57">
        <v>0.85</v>
      </c>
    </row>
    <row r="63" customHeight="1" spans="1:5">
      <c r="A63" s="64"/>
      <c r="B63" s="55"/>
      <c r="C63" s="55" t="s">
        <v>369</v>
      </c>
      <c r="D63" s="56" t="s">
        <v>330</v>
      </c>
      <c r="E63" s="57">
        <v>0.85</v>
      </c>
    </row>
    <row r="64" customHeight="1" spans="1:5">
      <c r="A64" s="64"/>
      <c r="B64" s="55"/>
      <c r="C64" s="55" t="s">
        <v>370</v>
      </c>
      <c r="D64" s="56" t="s">
        <v>330</v>
      </c>
      <c r="E64" s="57">
        <v>0.85</v>
      </c>
    </row>
    <row r="65" customHeight="1" spans="1:5">
      <c r="A65" s="64"/>
      <c r="B65" s="55"/>
      <c r="C65" s="55"/>
      <c r="D65" s="56"/>
      <c r="E65" s="57"/>
    </row>
    <row r="66" customHeight="1" spans="1:5">
      <c r="A66" s="64"/>
      <c r="B66" s="55"/>
      <c r="C66" s="55" t="s">
        <v>371</v>
      </c>
      <c r="D66" s="56" t="s">
        <v>257</v>
      </c>
      <c r="E66" s="57">
        <v>1</v>
      </c>
    </row>
    <row r="67" customHeight="1" spans="1:5">
      <c r="A67" s="64"/>
      <c r="B67" s="55"/>
      <c r="C67" s="55" t="s">
        <v>372</v>
      </c>
      <c r="D67" s="56" t="s">
        <v>257</v>
      </c>
      <c r="E67" s="57">
        <v>1</v>
      </c>
    </row>
    <row r="68" customHeight="1" spans="1:5">
      <c r="A68" s="64"/>
      <c r="B68" s="55"/>
      <c r="C68" s="55" t="s">
        <v>373</v>
      </c>
      <c r="D68" s="56" t="s">
        <v>257</v>
      </c>
      <c r="E68" s="57">
        <v>1</v>
      </c>
    </row>
    <row r="69" customHeight="1" spans="1:5">
      <c r="A69" s="64"/>
      <c r="B69" s="55"/>
      <c r="C69" s="55"/>
      <c r="D69" s="56"/>
      <c r="E69" s="57"/>
    </row>
    <row r="70" customHeight="1" spans="1:5">
      <c r="A70" s="64"/>
      <c r="B70" s="55"/>
      <c r="C70" s="55" t="s">
        <v>374</v>
      </c>
      <c r="D70" s="56" t="s">
        <v>334</v>
      </c>
      <c r="E70" s="57">
        <v>1.15</v>
      </c>
    </row>
    <row r="71" customHeight="1" spans="1:5">
      <c r="A71" s="64"/>
      <c r="B71" s="55"/>
      <c r="C71" s="55" t="s">
        <v>375</v>
      </c>
      <c r="D71" s="56" t="s">
        <v>334</v>
      </c>
      <c r="E71" s="57">
        <v>1.15</v>
      </c>
    </row>
    <row r="72" customHeight="1" spans="1:5">
      <c r="A72" s="64"/>
      <c r="B72" s="55"/>
      <c r="C72" s="55" t="s">
        <v>370</v>
      </c>
      <c r="D72" s="56" t="s">
        <v>334</v>
      </c>
      <c r="E72" s="57">
        <v>1.15</v>
      </c>
    </row>
    <row r="73" customHeight="1" spans="1:5">
      <c r="A73" s="64"/>
      <c r="B73" s="55"/>
      <c r="C73" s="55"/>
      <c r="D73" s="56"/>
      <c r="E73" s="57"/>
    </row>
    <row r="74" customHeight="1" spans="1:5">
      <c r="A74" s="64"/>
      <c r="B74" s="55" t="s">
        <v>352</v>
      </c>
      <c r="C74" s="55" t="s">
        <v>376</v>
      </c>
      <c r="D74" s="56">
        <v>0.9</v>
      </c>
      <c r="E74" s="57">
        <v>0.9</v>
      </c>
    </row>
    <row r="75" customHeight="1" spans="1:5">
      <c r="A75" s="64"/>
      <c r="B75" s="55"/>
      <c r="C75" s="55" t="s">
        <v>377</v>
      </c>
      <c r="D75" s="56">
        <v>1</v>
      </c>
      <c r="E75" s="57">
        <v>1</v>
      </c>
    </row>
    <row r="76" customHeight="1" spans="1:5">
      <c r="A76" s="64"/>
      <c r="B76" s="55"/>
      <c r="C76" s="55" t="s">
        <v>378</v>
      </c>
      <c r="D76" s="56">
        <v>1.1</v>
      </c>
      <c r="E76" s="57">
        <v>1.1</v>
      </c>
    </row>
    <row r="77" customHeight="1" spans="1:5">
      <c r="A77" s="64"/>
      <c r="B77" s="65"/>
      <c r="C77" s="65"/>
      <c r="D77" s="65"/>
      <c r="E77" s="57"/>
    </row>
    <row r="78" customHeight="1" spans="1:5">
      <c r="A78" s="64"/>
      <c r="B78" s="55" t="s">
        <v>379</v>
      </c>
      <c r="C78" s="66" t="s">
        <v>380</v>
      </c>
      <c r="D78" s="67">
        <v>1</v>
      </c>
      <c r="E78" s="57">
        <v>1</v>
      </c>
    </row>
    <row r="79" customHeight="1" spans="1:5">
      <c r="A79" s="64"/>
      <c r="B79" s="65"/>
      <c r="C79" s="66" t="s">
        <v>381</v>
      </c>
      <c r="D79" s="67">
        <v>1.1</v>
      </c>
      <c r="E79" s="57">
        <v>1.1</v>
      </c>
    </row>
    <row r="80" customHeight="1" spans="1:5">
      <c r="A80" s="64"/>
      <c r="B80" s="65"/>
      <c r="C80" s="66" t="s">
        <v>382</v>
      </c>
      <c r="D80" s="67">
        <v>1.2</v>
      </c>
      <c r="E80" s="57">
        <v>1.2</v>
      </c>
    </row>
    <row r="81" customHeight="1" spans="1:5">
      <c r="A81" s="64"/>
      <c r="B81" s="65"/>
      <c r="C81" s="66" t="s">
        <v>383</v>
      </c>
      <c r="D81" s="67">
        <v>1.3</v>
      </c>
      <c r="E81" s="57">
        <v>1.3</v>
      </c>
    </row>
    <row r="82" customHeight="1" spans="1:5">
      <c r="A82" s="68"/>
      <c r="B82" s="69"/>
      <c r="C82" s="70" t="s">
        <v>384</v>
      </c>
      <c r="D82" s="71" t="s">
        <v>385</v>
      </c>
      <c r="E82" s="62"/>
    </row>
  </sheetData>
  <mergeCells count="2">
    <mergeCell ref="A2:A36"/>
    <mergeCell ref="A46:A82"/>
  </mergeCells>
  <pageMargins left="0.75" right="0.75" top="1" bottom="1" header="0.5" footer="0.5"/>
  <pageSetup paperSize="8" orientation="portrait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opLeftCell="A10" workbookViewId="0">
      <selection activeCell="G19" sqref="G19"/>
    </sheetView>
  </sheetViews>
  <sheetFormatPr defaultColWidth="8.6" defaultRowHeight="27.9" customHeight="1"/>
  <cols>
    <col min="1" max="1" width="6.6" style="5" customWidth="1"/>
    <col min="2" max="2" width="29.1" style="6" customWidth="1"/>
    <col min="3" max="3" width="15.6" style="5" customWidth="1"/>
    <col min="4" max="7" width="10.6" style="5" customWidth="1"/>
    <col min="8" max="9" width="10.6" style="5" hidden="1" customWidth="1"/>
    <col min="10" max="10" width="13.4" style="5" customWidth="1"/>
    <col min="11" max="11" width="13.1" style="5" customWidth="1"/>
    <col min="12" max="12" width="13.9" style="5" customWidth="1"/>
    <col min="13" max="13" width="16.1" style="5" customWidth="1"/>
    <col min="14" max="14" width="11.2" style="5" customWidth="1"/>
    <col min="15" max="15" width="19.5" style="5" customWidth="1"/>
    <col min="16" max="16" width="11.6" style="5" customWidth="1"/>
    <col min="17" max="17" width="19.7" style="5" customWidth="1"/>
    <col min="18" max="18" width="11.6" style="5" customWidth="1"/>
    <col min="19" max="16384" width="8.6" style="5"/>
  </cols>
  <sheetData>
    <row r="1" ht="45" customHeight="1" spans="1:11">
      <c r="A1" s="7" t="s">
        <v>386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32.1" customHeight="1" spans="2:13">
      <c r="B2" s="1" t="s">
        <v>387</v>
      </c>
      <c r="K2" s="21" t="s">
        <v>388</v>
      </c>
      <c r="M2" s="22">
        <v>106282.629496</v>
      </c>
    </row>
    <row r="3" s="1" customFormat="1" ht="36" customHeight="1" spans="1:11">
      <c r="A3" s="8" t="s">
        <v>2</v>
      </c>
      <c r="B3" s="8" t="s">
        <v>389</v>
      </c>
      <c r="C3" s="8" t="s">
        <v>390</v>
      </c>
      <c r="D3" s="8" t="s">
        <v>391</v>
      </c>
      <c r="E3" s="8"/>
      <c r="F3" s="8"/>
      <c r="G3" s="8"/>
      <c r="H3" s="8"/>
      <c r="I3" s="8"/>
      <c r="J3" s="23" t="s">
        <v>392</v>
      </c>
      <c r="K3" s="23" t="s">
        <v>393</v>
      </c>
    </row>
    <row r="4" s="1" customFormat="1" ht="36" customHeight="1" spans="1:13">
      <c r="A4" s="8"/>
      <c r="B4" s="8"/>
      <c r="C4" s="8"/>
      <c r="D4" s="8" t="s">
        <v>394</v>
      </c>
      <c r="E4" s="8" t="s">
        <v>395</v>
      </c>
      <c r="F4" s="8" t="s">
        <v>396</v>
      </c>
      <c r="G4" s="8" t="s">
        <v>397</v>
      </c>
      <c r="H4" s="8" t="s">
        <v>398</v>
      </c>
      <c r="I4" s="8" t="s">
        <v>399</v>
      </c>
      <c r="J4" s="22" t="e">
        <f>+#REF!</f>
        <v>#REF!</v>
      </c>
      <c r="K4" s="24">
        <v>0.8</v>
      </c>
      <c r="L4" s="1">
        <v>112437.221658783</v>
      </c>
      <c r="M4" s="25">
        <f>28212556.44/10000</f>
        <v>2821.255644</v>
      </c>
    </row>
    <row r="5" customHeight="1" spans="1:11">
      <c r="A5" s="9">
        <v>1</v>
      </c>
      <c r="B5" s="10" t="s">
        <v>400</v>
      </c>
      <c r="C5" s="9" t="s">
        <v>401</v>
      </c>
      <c r="D5" s="11">
        <v>1</v>
      </c>
      <c r="E5" s="11">
        <v>0.8</v>
      </c>
      <c r="F5" s="11">
        <v>0.6</v>
      </c>
      <c r="G5" s="11">
        <v>0.4</v>
      </c>
      <c r="H5" s="11">
        <v>0.2</v>
      </c>
      <c r="I5" s="11">
        <v>0.1</v>
      </c>
      <c r="J5" s="26" t="e">
        <f t="shared" ref="J5:J13" si="0">IF($J$4&lt;=100,$J$4*D5*10,IF($J$4&lt;=500,(100*D5+($J$4-100)*E5)*10,IF($J$4&lt;=1000,(100*D5+400*E5+($J$4-500)*F5)*10,IF($J$4&lt;=5000,(100*D5+400*E5+500*F5+($J$4-1000)*G5)*10,IF($J$4&lt;=10000,(100*D5+400*E5+500*F5+4000*G5+($J$4-5000)*H5)*10,IF($J$4&gt;10000,(100*D5+400*E5+500*F5+4000*G5+5000*H5+($J$4-10000)*I5)*10))))))/10000</f>
        <v>#REF!</v>
      </c>
      <c r="K5" s="27"/>
    </row>
    <row r="6" customHeight="1" spans="1:11">
      <c r="A6" s="9">
        <v>2</v>
      </c>
      <c r="B6" s="10" t="s">
        <v>402</v>
      </c>
      <c r="C6" s="9" t="s">
        <v>401</v>
      </c>
      <c r="D6" s="11">
        <v>2.5</v>
      </c>
      <c r="E6" s="11">
        <v>2.3</v>
      </c>
      <c r="F6" s="11">
        <v>2</v>
      </c>
      <c r="G6" s="11">
        <v>1.7</v>
      </c>
      <c r="H6" s="11">
        <v>1.5</v>
      </c>
      <c r="I6" s="11">
        <v>1.3</v>
      </c>
      <c r="J6" s="26" t="e">
        <f t="shared" si="0"/>
        <v>#REF!</v>
      </c>
      <c r="K6" s="27" t="e">
        <f t="shared" ref="K6:K12" si="1">$K$4*J6</f>
        <v>#REF!</v>
      </c>
    </row>
    <row r="7" customHeight="1" spans="1:13">
      <c r="A7" s="9">
        <v>3</v>
      </c>
      <c r="B7" s="10" t="s">
        <v>403</v>
      </c>
      <c r="C7" s="9" t="s">
        <v>401</v>
      </c>
      <c r="D7" s="11">
        <v>1.5</v>
      </c>
      <c r="E7" s="11">
        <v>1.3</v>
      </c>
      <c r="F7" s="11">
        <v>1.2</v>
      </c>
      <c r="G7" s="11">
        <v>1</v>
      </c>
      <c r="H7" s="11">
        <v>0.8</v>
      </c>
      <c r="I7" s="11">
        <v>0.6</v>
      </c>
      <c r="J7" s="26" t="e">
        <f t="shared" si="0"/>
        <v>#REF!</v>
      </c>
      <c r="K7" s="27" t="e">
        <f t="shared" si="1"/>
        <v>#REF!</v>
      </c>
      <c r="M7" s="5">
        <v>6000</v>
      </c>
    </row>
    <row r="8" customHeight="1" spans="1:13">
      <c r="A8" s="9">
        <v>4</v>
      </c>
      <c r="B8" s="10" t="s">
        <v>404</v>
      </c>
      <c r="C8" s="9" t="s">
        <v>405</v>
      </c>
      <c r="D8" s="11">
        <v>3.2</v>
      </c>
      <c r="E8" s="11">
        <v>3</v>
      </c>
      <c r="F8" s="11">
        <v>2.8</v>
      </c>
      <c r="G8" s="11">
        <v>2.6</v>
      </c>
      <c r="H8" s="11">
        <v>2.3</v>
      </c>
      <c r="I8" s="11">
        <v>2</v>
      </c>
      <c r="J8" s="26" t="e">
        <f t="shared" si="0"/>
        <v>#REF!</v>
      </c>
      <c r="K8" s="27" t="e">
        <f t="shared" si="1"/>
        <v>#REF!</v>
      </c>
      <c r="M8" s="5" t="e">
        <f>+M7+L10</f>
        <v>#REF!</v>
      </c>
    </row>
    <row r="9" customHeight="1" spans="1:11">
      <c r="A9" s="9">
        <v>5</v>
      </c>
      <c r="B9" s="10" t="s">
        <v>406</v>
      </c>
      <c r="C9" s="9" t="s">
        <v>405</v>
      </c>
      <c r="D9" s="11">
        <v>3.5</v>
      </c>
      <c r="E9" s="11">
        <v>3.2</v>
      </c>
      <c r="F9" s="11">
        <v>3</v>
      </c>
      <c r="G9" s="11">
        <v>2.7</v>
      </c>
      <c r="H9" s="11">
        <v>2.5</v>
      </c>
      <c r="I9" s="11">
        <v>2</v>
      </c>
      <c r="J9" s="26" t="e">
        <f t="shared" si="0"/>
        <v>#REF!</v>
      </c>
      <c r="K9" s="27" t="e">
        <f t="shared" si="1"/>
        <v>#REF!</v>
      </c>
    </row>
    <row r="10" s="2" customFormat="1" customHeight="1" spans="1:13">
      <c r="A10" s="12">
        <v>6</v>
      </c>
      <c r="B10" s="13" t="s">
        <v>407</v>
      </c>
      <c r="C10" s="12" t="s">
        <v>405</v>
      </c>
      <c r="D10" s="14">
        <v>4</v>
      </c>
      <c r="E10" s="14">
        <v>3.8</v>
      </c>
      <c r="F10" s="14">
        <v>3.6</v>
      </c>
      <c r="G10" s="14">
        <v>3.3</v>
      </c>
      <c r="H10" s="14">
        <v>3</v>
      </c>
      <c r="I10" s="14">
        <v>2.7</v>
      </c>
      <c r="J10" s="26" t="e">
        <f t="shared" si="0"/>
        <v>#REF!</v>
      </c>
      <c r="K10" s="26" t="e">
        <f t="shared" si="1"/>
        <v>#REF!</v>
      </c>
      <c r="L10" s="4" t="e">
        <f>+K10*1.25</f>
        <v>#REF!</v>
      </c>
      <c r="M10" s="28" t="e">
        <f>+K10*1.25</f>
        <v>#REF!</v>
      </c>
    </row>
    <row r="11" s="3" customFormat="1" customHeight="1" spans="1:13">
      <c r="A11" s="15">
        <v>7</v>
      </c>
      <c r="B11" s="16" t="s">
        <v>408</v>
      </c>
      <c r="C11" s="15" t="s">
        <v>409</v>
      </c>
      <c r="D11" s="17">
        <v>1.6</v>
      </c>
      <c r="E11" s="17">
        <v>1.4</v>
      </c>
      <c r="F11" s="17">
        <v>1.3</v>
      </c>
      <c r="G11" s="17">
        <v>1.1</v>
      </c>
      <c r="H11" s="17">
        <v>0.9</v>
      </c>
      <c r="I11" s="17">
        <v>0.7</v>
      </c>
      <c r="J11" s="29" t="e">
        <f t="shared" si="0"/>
        <v>#REF!</v>
      </c>
      <c r="K11" s="29" t="e">
        <f t="shared" si="1"/>
        <v>#REF!</v>
      </c>
      <c r="M11" s="30"/>
    </row>
    <row r="12" s="4" customFormat="1" ht="33" customHeight="1" spans="1:18">
      <c r="A12" s="18">
        <v>8</v>
      </c>
      <c r="B12" s="19" t="s">
        <v>410</v>
      </c>
      <c r="C12" s="18" t="s">
        <v>409</v>
      </c>
      <c r="D12" s="20">
        <v>3.6</v>
      </c>
      <c r="E12" s="20">
        <v>3.4</v>
      </c>
      <c r="F12" s="20">
        <v>3.2</v>
      </c>
      <c r="G12" s="20">
        <v>3</v>
      </c>
      <c r="H12" s="20">
        <v>2.8</v>
      </c>
      <c r="I12" s="20">
        <v>2.6</v>
      </c>
      <c r="J12" s="31" t="e">
        <f t="shared" si="0"/>
        <v>#REF!</v>
      </c>
      <c r="K12" s="31" t="e">
        <f t="shared" si="1"/>
        <v>#REF!</v>
      </c>
      <c r="L12" s="4" t="e">
        <f>+K12*1.2</f>
        <v>#REF!</v>
      </c>
      <c r="M12" s="32" t="s">
        <v>411</v>
      </c>
      <c r="N12" s="32" t="s">
        <v>412</v>
      </c>
      <c r="O12" s="33" t="s">
        <v>413</v>
      </c>
      <c r="P12" s="32" t="s">
        <v>414</v>
      </c>
      <c r="Q12" s="32" t="s">
        <v>415</v>
      </c>
      <c r="R12" s="32" t="s">
        <v>416</v>
      </c>
    </row>
    <row r="13" s="2" customFormat="1" customHeight="1" spans="1:18">
      <c r="A13" s="12">
        <v>9</v>
      </c>
      <c r="B13" s="13" t="s">
        <v>235</v>
      </c>
      <c r="C13" s="12" t="s">
        <v>409</v>
      </c>
      <c r="D13" s="14">
        <v>5</v>
      </c>
      <c r="E13" s="14">
        <v>4.8</v>
      </c>
      <c r="F13" s="14">
        <v>4.6</v>
      </c>
      <c r="G13" s="14">
        <v>4.4</v>
      </c>
      <c r="H13" s="14">
        <v>4</v>
      </c>
      <c r="I13" s="14">
        <v>3.5</v>
      </c>
      <c r="J13" s="26" t="e">
        <f t="shared" si="0"/>
        <v>#REF!</v>
      </c>
      <c r="K13" s="26" t="e">
        <f t="shared" ref="K13:K19" si="2">$K$4*J13</f>
        <v>#REF!</v>
      </c>
      <c r="M13" s="34">
        <v>34359829.87</v>
      </c>
      <c r="N13" s="34">
        <v>2913109.33</v>
      </c>
      <c r="O13" s="35">
        <f>+(M13-N13)/10000</f>
        <v>3144.672054</v>
      </c>
      <c r="P13" s="36" t="s">
        <v>417</v>
      </c>
      <c r="Q13" s="39">
        <f>+O13/17169.3761</f>
        <v>0.183155872157754</v>
      </c>
      <c r="R13" s="40">
        <f>320483.22*Q13</f>
        <v>58698.3836710254</v>
      </c>
    </row>
    <row r="14" s="2" customFormat="1" customHeight="1" spans="1:18">
      <c r="A14" s="12">
        <v>10</v>
      </c>
      <c r="B14" s="13" t="s">
        <v>418</v>
      </c>
      <c r="C14" s="12" t="s">
        <v>419</v>
      </c>
      <c r="D14" s="14">
        <v>12</v>
      </c>
      <c r="E14" s="14">
        <v>12</v>
      </c>
      <c r="F14" s="14">
        <v>12</v>
      </c>
      <c r="G14" s="14">
        <v>12</v>
      </c>
      <c r="H14" s="14">
        <v>12</v>
      </c>
      <c r="I14" s="14">
        <v>12</v>
      </c>
      <c r="J14" s="26" t="e">
        <f>IF($J$4&lt;=100,$J$4*D14*1,IF($J$4&lt;=500,(100*D14+($J$4-100)*E14)*1,IF($J$4&lt;=1000,(100*D14+400*E14+($J$4-500)*F14)*1,IF($J$4&lt;=5000,(100*D14+400*E14+500*F14+($J$4-1000)*G14)*1,IF($J$4&lt;=10000,(100*D14+400*E14+500*F14+4000*G14+($J$4-5000)*H14)*1,IF($J$4&gt;10000,(100*D14+400*E14+500*F14+4000*G14+5000*H14+($J$4-10000)*I14)*1))))))/10000</f>
        <v>#REF!</v>
      </c>
      <c r="K14" s="26" t="e">
        <f t="shared" si="2"/>
        <v>#REF!</v>
      </c>
      <c r="M14" s="34">
        <v>36209251.68</v>
      </c>
      <c r="N14" s="34">
        <v>3103655.96</v>
      </c>
      <c r="O14" s="35">
        <f t="shared" ref="O14:O19" si="3">+(M14-N14)/10000</f>
        <v>3310.559572</v>
      </c>
      <c r="P14" s="36" t="s">
        <v>420</v>
      </c>
      <c r="Q14" s="39">
        <f t="shared" ref="Q14:Q20" si="4">+O14/17169.3761</f>
        <v>0.192817697784604</v>
      </c>
      <c r="R14" s="40">
        <f t="shared" ref="R14:R19" si="5">320483.22*Q14</f>
        <v>61794.8366589967</v>
      </c>
    </row>
    <row r="15" customHeight="1" spans="1:19">
      <c r="A15" s="9">
        <v>11</v>
      </c>
      <c r="B15" s="10" t="s">
        <v>421</v>
      </c>
      <c r="C15" s="9" t="s">
        <v>401</v>
      </c>
      <c r="D15" s="11">
        <f t="shared" ref="D15:I15" si="6">SUM(D16:D19)</f>
        <v>13</v>
      </c>
      <c r="E15" s="11">
        <f t="shared" si="6"/>
        <v>12</v>
      </c>
      <c r="F15" s="11">
        <f t="shared" si="6"/>
        <v>11</v>
      </c>
      <c r="G15" s="11">
        <f t="shared" si="6"/>
        <v>10</v>
      </c>
      <c r="H15" s="11">
        <f t="shared" si="6"/>
        <v>9</v>
      </c>
      <c r="I15" s="11">
        <f t="shared" si="6"/>
        <v>7</v>
      </c>
      <c r="J15" s="27" t="e">
        <f>IF($J$4&lt;=100,$J$4*D15*10,IF($J$4&lt;=500,(100*D15+($J$4-100)*E15)*10,IF($J$4&lt;=1000,(100*D15+400*E15+($J$4-500)*F15)*10,IF($J$4&lt;=5000,(100*D15+400*E15+500*F15+($J$4-1000)*G15)*10,IF($J$4&lt;=10000,(100*D15+400*E15+500*F15+4000*G15+($J$4-5000)*H15)*10,IF($J$4&gt;10000,(100*D15+400*E15+500*F15+4000*G15+5000*H15+($J$4-10000)*I15)*10))))))/10000</f>
        <v>#REF!</v>
      </c>
      <c r="K15" s="27" t="e">
        <f t="shared" si="2"/>
        <v>#REF!</v>
      </c>
      <c r="M15" s="34">
        <v>3095247.66</v>
      </c>
      <c r="N15" s="34">
        <v>263778.11</v>
      </c>
      <c r="O15" s="35">
        <f t="shared" si="3"/>
        <v>283.146955</v>
      </c>
      <c r="P15" s="36" t="s">
        <v>422</v>
      </c>
      <c r="Q15" s="39">
        <f t="shared" si="4"/>
        <v>0.0164913945242308</v>
      </c>
      <c r="R15" s="40">
        <f t="shared" si="5"/>
        <v>5285.21521941587</v>
      </c>
      <c r="S15" s="2"/>
    </row>
    <row r="16" customHeight="1" spans="1:19">
      <c r="A16" s="9" t="s">
        <v>423</v>
      </c>
      <c r="B16" s="10" t="s">
        <v>424</v>
      </c>
      <c r="C16" s="9" t="s">
        <v>401</v>
      </c>
      <c r="D16" s="11">
        <v>1.4</v>
      </c>
      <c r="E16" s="11">
        <v>1.2</v>
      </c>
      <c r="F16" s="11">
        <v>1</v>
      </c>
      <c r="G16" s="11">
        <v>0.8</v>
      </c>
      <c r="H16" s="11">
        <v>0.6</v>
      </c>
      <c r="I16" s="11">
        <v>0.2</v>
      </c>
      <c r="J16" s="27" t="e">
        <f>IF($J$4&lt;=100,$J$4*D16*10,IF($J$4&lt;=500,(100*D16+($J$4-100)*E16)*10,IF($J$4&lt;=1000,(100*D16+400*E16+($J$4-500)*F16)*10,IF($J$4&lt;=5000,(100*D16+400*E16+500*F16+($J$4-1000)*G16)*10,IF($J$4&lt;=10000,(100*D16+400*E16+500*F16+4000*G16+($J$4-5000)*H16)*10,IF($J$4&gt;10000,(100*D16+400*E16+500*F16+4000*G16+5000*H16+($J$4-10000)*I16)*10))))))/10000</f>
        <v>#REF!</v>
      </c>
      <c r="K16" s="27" t="e">
        <f t="shared" si="2"/>
        <v>#REF!</v>
      </c>
      <c r="M16" s="37">
        <v>38487290.7</v>
      </c>
      <c r="N16" s="34">
        <v>3263025.9</v>
      </c>
      <c r="O16" s="35">
        <f t="shared" si="3"/>
        <v>3522.42648</v>
      </c>
      <c r="P16" s="36" t="s">
        <v>425</v>
      </c>
      <c r="Q16" s="39">
        <f t="shared" si="4"/>
        <v>0.205157511809646</v>
      </c>
      <c r="R16" s="40">
        <f t="shared" si="5"/>
        <v>65749.5399919433</v>
      </c>
      <c r="S16" s="2"/>
    </row>
    <row r="17" customHeight="1" spans="1:19">
      <c r="A17" s="9" t="s">
        <v>426</v>
      </c>
      <c r="B17" s="10" t="s">
        <v>427</v>
      </c>
      <c r="C17" s="9" t="s">
        <v>401</v>
      </c>
      <c r="D17" s="11">
        <v>1.6</v>
      </c>
      <c r="E17" s="11">
        <v>1.4</v>
      </c>
      <c r="F17" s="11">
        <v>1.2</v>
      </c>
      <c r="G17" s="11">
        <v>1</v>
      </c>
      <c r="H17" s="11">
        <v>0.8</v>
      </c>
      <c r="I17" s="11">
        <v>0.3</v>
      </c>
      <c r="J17" s="27" t="e">
        <f>IF($J$4&lt;=100,$J$4*D17*10,IF($J$4&lt;=500,(100*D17+($J$4-100)*E17)*10,IF($J$4&lt;=1000,(100*D17+400*E17+($J$4-500)*F17)*10,IF($J$4&lt;=5000,(100*D17+400*E17+500*F17+($J$4-1000)*G17)*10,IF($J$4&lt;=10000,(100*D17+400*E17+500*F17+4000*G17+($J$4-5000)*H17)*10,IF($J$4&gt;10000,(100*D17+400*E17+500*F17+4000*G17+5000*H17+($J$4-10000)*I17)*10))))))/10000</f>
        <v>#REF!</v>
      </c>
      <c r="K17" s="27" t="e">
        <f t="shared" si="2"/>
        <v>#REF!</v>
      </c>
      <c r="M17" s="34">
        <v>21218258.4</v>
      </c>
      <c r="N17" s="34">
        <v>1798564.4</v>
      </c>
      <c r="O17" s="35">
        <f t="shared" si="3"/>
        <v>1941.9694</v>
      </c>
      <c r="P17" s="36" t="s">
        <v>428</v>
      </c>
      <c r="Q17" s="39">
        <f t="shared" si="4"/>
        <v>0.113106579335751</v>
      </c>
      <c r="R17" s="40">
        <f t="shared" si="5"/>
        <v>36248.760748707</v>
      </c>
      <c r="S17" s="2"/>
    </row>
    <row r="18" customHeight="1" spans="1:19">
      <c r="A18" s="9" t="s">
        <v>429</v>
      </c>
      <c r="B18" s="10" t="s">
        <v>430</v>
      </c>
      <c r="C18" s="9" t="s">
        <v>401</v>
      </c>
      <c r="D18" s="11">
        <v>7.8</v>
      </c>
      <c r="E18" s="11">
        <v>7.5</v>
      </c>
      <c r="F18" s="11">
        <v>7.2</v>
      </c>
      <c r="G18" s="11">
        <v>6.9</v>
      </c>
      <c r="H18" s="11">
        <v>6.6</v>
      </c>
      <c r="I18" s="11">
        <v>5.9</v>
      </c>
      <c r="J18" s="27" t="e">
        <f>IF($J$4&lt;=100,$J$4*D18*10,IF($J$4&lt;=500,(100*D18+($J$4-100)*E18)*10,IF($J$4&lt;=1000,(100*D18+400*E18+($J$4-500)*F18)*10,IF($J$4&lt;=5000,(100*D18+400*E18+500*F18+($J$4-1000)*G18)*10,IF($J$4&lt;=10000,(100*D18+400*E18+500*F18+4000*G18+($J$4-5000)*H18)*10,IF($J$4&gt;10000,(100*D18+400*E18+500*F18+4000*G18+5000*H18+($J$4-10000)*I18)*10))))))/10000</f>
        <v>#REF!</v>
      </c>
      <c r="K18" s="27" t="e">
        <f t="shared" si="2"/>
        <v>#REF!</v>
      </c>
      <c r="M18" s="34">
        <v>4602325.97</v>
      </c>
      <c r="N18" s="34">
        <v>366453.82</v>
      </c>
      <c r="O18" s="35">
        <f t="shared" si="3"/>
        <v>423.587215</v>
      </c>
      <c r="P18" s="36" t="s">
        <v>431</v>
      </c>
      <c r="Q18" s="39">
        <f t="shared" si="4"/>
        <v>0.0246710895336494</v>
      </c>
      <c r="R18" s="40">
        <f t="shared" si="5"/>
        <v>7906.67021465225</v>
      </c>
      <c r="S18" s="2"/>
    </row>
    <row r="19" customHeight="1" spans="1:19">
      <c r="A19" s="9" t="s">
        <v>432</v>
      </c>
      <c r="B19" s="10" t="s">
        <v>433</v>
      </c>
      <c r="C19" s="9" t="s">
        <v>401</v>
      </c>
      <c r="D19" s="11">
        <v>2.2</v>
      </c>
      <c r="E19" s="11">
        <v>1.9</v>
      </c>
      <c r="F19" s="11">
        <v>1.6</v>
      </c>
      <c r="G19" s="11">
        <v>1.3</v>
      </c>
      <c r="H19" s="11">
        <v>1</v>
      </c>
      <c r="I19" s="11">
        <v>0.6</v>
      </c>
      <c r="J19" s="27" t="e">
        <f>IF($J$4&lt;=100,$J$4*D19*10,IF($J$4&lt;=500,(100*D19+($J$4-100)*E19)*10,IF($J$4&lt;=1000,(100*D19+400*E19+($J$4-500)*F19)*10,IF($J$4&lt;=5000,(100*D19+400*E19+500*F19+($J$4-1000)*G19)*10,IF($J$4&lt;=10000,(100*D19+400*E19+500*F19+4000*G19+($J$4-5000)*H19)*10,IF($J$4&gt;10000,(100*D19+400*E19+500*F19+4000*G19+5000*H19+($J$4-10000)*I19)*10))))))/10000</f>
        <v>#REF!</v>
      </c>
      <c r="K19" s="27" t="e">
        <f t="shared" si="2"/>
        <v>#REF!</v>
      </c>
      <c r="M19" s="34">
        <v>48903998.14</v>
      </c>
      <c r="N19" s="34">
        <v>3473853.96</v>
      </c>
      <c r="O19" s="35">
        <f t="shared" si="3"/>
        <v>4543.014418</v>
      </c>
      <c r="P19" s="36" t="s">
        <v>434</v>
      </c>
      <c r="Q19" s="39">
        <f t="shared" si="4"/>
        <v>0.264599854504905</v>
      </c>
      <c r="R19" s="40">
        <f t="shared" si="5"/>
        <v>84799.8133832636</v>
      </c>
      <c r="S19" s="2"/>
    </row>
    <row r="20" customHeight="1" spans="13:19">
      <c r="M20" s="12"/>
      <c r="N20" s="12"/>
      <c r="O20" s="38">
        <f>SUM(O13:O19)</f>
        <v>17169.376094</v>
      </c>
      <c r="P20" s="12"/>
      <c r="Q20" s="41">
        <f t="shared" si="4"/>
        <v>0.99999999965054</v>
      </c>
      <c r="R20" s="40">
        <f>SUM(R13:R19)</f>
        <v>320483.219888004</v>
      </c>
      <c r="S20" s="2"/>
    </row>
    <row r="21" customHeight="1" spans="13:19">
      <c r="M21" s="12"/>
      <c r="N21" s="12"/>
      <c r="O21" s="38"/>
      <c r="P21" s="12"/>
      <c r="Q21" s="41"/>
      <c r="R21" s="40"/>
      <c r="S21" s="2"/>
    </row>
    <row r="22" customHeight="1" spans="13:19">
      <c r="M22" s="12"/>
      <c r="N22" s="12"/>
      <c r="O22" s="38"/>
      <c r="P22" s="12"/>
      <c r="Q22" s="41"/>
      <c r="R22" s="40"/>
      <c r="S22" s="2"/>
    </row>
    <row r="23" customHeight="1" spans="2:19">
      <c r="B23" s="6">
        <v>54713699</v>
      </c>
      <c r="C23" s="5">
        <v>4334857.54</v>
      </c>
      <c r="D23" s="5">
        <f>+B23-C23</f>
        <v>50378841.46</v>
      </c>
      <c r="M23" s="12"/>
      <c r="N23" s="12"/>
      <c r="O23" s="38"/>
      <c r="P23" s="12"/>
      <c r="Q23" s="42"/>
      <c r="R23" s="40"/>
      <c r="S23" s="2"/>
    </row>
    <row r="24" customHeight="1" spans="2:18">
      <c r="B24" s="6">
        <v>103649656</v>
      </c>
      <c r="C24" s="5">
        <v>8229365.53</v>
      </c>
      <c r="D24" s="5">
        <f>+B24-C24</f>
        <v>95420290.47</v>
      </c>
      <c r="R24" s="5">
        <f>+R23*0.3</f>
        <v>0</v>
      </c>
    </row>
    <row r="25" customHeight="1" spans="4:18">
      <c r="D25" s="5">
        <f>SUM(D23:D24)</f>
        <v>145799131.93</v>
      </c>
      <c r="R25" s="5">
        <f>+R24*0.3</f>
        <v>0</v>
      </c>
    </row>
    <row r="26" customHeight="1" spans="18:18">
      <c r="R26" s="5">
        <f>+R24*0.7</f>
        <v>0</v>
      </c>
    </row>
  </sheetData>
  <mergeCells count="5">
    <mergeCell ref="A1:K1"/>
    <mergeCell ref="D3:I3"/>
    <mergeCell ref="A3:A4"/>
    <mergeCell ref="B3:B4"/>
    <mergeCell ref="C3:C4"/>
  </mergeCell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topLeftCell="B65536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62</vt:i4>
      </vt:variant>
    </vt:vector>
  </HeadingPairs>
  <TitlesOfParts>
    <vt:vector size="62" baseType="lpstr">
      <vt:lpstr>RMRWNQ</vt:lpstr>
      <vt:lpstr>POQYPTO</vt:lpstr>
      <vt:lpstr>SSSTDHSNZ</vt:lpstr>
      <vt:lpstr>TNLNPSQQS</vt:lpstr>
      <vt:lpstr>SPFQMCKRZ</vt:lpstr>
      <vt:lpstr>PYKSLOVSJ</vt:lpstr>
      <vt:lpstr>JHJYVVSSO</vt:lpstr>
      <vt:lpstr>ORMYSQYZE</vt:lpstr>
      <vt:lpstr>DYQNBLPOV</vt:lpstr>
      <vt:lpstr>YIKOJJNPS</vt:lpstr>
      <vt:lpstr>QOYQNSQRZM</vt:lpstr>
      <vt:lpstr>WWJJSHZSQN</vt:lpstr>
      <vt:lpstr>YYZYJZPQMR</vt:lpstr>
      <vt:lpstr>XXYITQSRTY</vt:lpstr>
      <vt:lpstr>SVTROINJTL</vt:lpstr>
      <vt:lpstr>RVQOKNMWJR</vt:lpstr>
      <vt:lpstr>KVLMPPENOO</vt:lpstr>
      <vt:lpstr>WMOHVPVMCS</vt:lpstr>
      <vt:lpstr>OPYYLTNRRQ</vt:lpstr>
      <vt:lpstr>RNNOPZBAYN</vt:lpstr>
      <vt:lpstr>VXNOYOQDRY</vt:lpstr>
      <vt:lpstr>HMYCPPXPHP</vt:lpstr>
      <vt:lpstr>VJMMYVTHKQ</vt:lpstr>
      <vt:lpstr>NOTSISPSQT</vt:lpstr>
      <vt:lpstr>PBRORRLRNQ</vt:lpstr>
      <vt:lpstr>HBRZITSNWN</vt:lpstr>
      <vt:lpstr>IEQHJYRNDM</vt:lpstr>
      <vt:lpstr>ZQRTKKZYAP</vt:lpstr>
      <vt:lpstr>QMRIDLTNPO</vt:lpstr>
      <vt:lpstr>XSMZTSBRYO</vt:lpstr>
      <vt:lpstr>MWJMWSORTW</vt:lpstr>
      <vt:lpstr>MTOBNOXJZQ</vt:lpstr>
      <vt:lpstr>TBYYBONYRM</vt:lpstr>
      <vt:lpstr>PYPTORYJPO</vt:lpstr>
      <vt:lpstr>RLJNLBOZSV</vt:lpstr>
      <vt:lpstr>TYQJZSKMME</vt:lpstr>
      <vt:lpstr>RNFROMQRSL</vt:lpstr>
      <vt:lpstr>NLMRQYNHMN</vt:lpstr>
      <vt:lpstr>DEFXHWXOMT</vt:lpstr>
      <vt:lpstr>TVQIRNLMST</vt:lpstr>
      <vt:lpstr>OYYOSRTONT</vt:lpstr>
      <vt:lpstr>VOHSXOYPJE</vt:lpstr>
      <vt:lpstr>VXAEFHJNNS</vt:lpstr>
      <vt:lpstr>RBMHTVSNRI</vt:lpstr>
      <vt:lpstr>LORSJYQVDO</vt:lpstr>
      <vt:lpstr>VNXPNTJLRN</vt:lpstr>
      <vt:lpstr>ywyMEQO4v5</vt:lpstr>
      <vt:lpstr>CCRZRMTPEE</vt:lpstr>
      <vt:lpstr>YOBTTLQQEO</vt:lpstr>
      <vt:lpstr>NYSSBOKQSJ</vt:lpstr>
      <vt:lpstr>FRJESTLRPX</vt:lpstr>
      <vt:lpstr>XOJJMOQYTP</vt:lpstr>
      <vt:lpstr>ZHPSDOYWKN</vt:lpstr>
      <vt:lpstr>QQHQZSNTWP</vt:lpstr>
      <vt:lpstr>SRQQMJIFQR</vt:lpstr>
      <vt:lpstr>ONTOVIXPMY</vt:lpstr>
      <vt:lpstr>标准表</vt:lpstr>
      <vt:lpstr>报价明细表</vt:lpstr>
      <vt:lpstr>第二部分计算</vt:lpstr>
      <vt:lpstr>审第二部分计算</vt:lpstr>
      <vt:lpstr>系数调整</vt:lpstr>
      <vt:lpstr>咨询费计算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武豪</cp:lastModifiedBy>
  <cp:revision>1</cp:revision>
  <dcterms:created xsi:type="dcterms:W3CDTF">2009-07-17T02:33:00Z</dcterms:created>
  <cp:lastPrinted>2018-06-26T05:26:00Z</cp:lastPrinted>
  <dcterms:modified xsi:type="dcterms:W3CDTF">2026-07-28T07:44:18Z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KSOReadingLayout">
    <vt:bool>true</vt:bool>
  </property>
  <property fmtid="{D5CDD505-2E9C-101B-9397-08002B2CF9AE}" pid="4" name="ICV">
    <vt:lpwstr>A3A7E2AEB726466E9F4C6344AC43A4EF_13</vt:lpwstr>
  </property>
  <property fmtid="{D5CDD505-2E9C-101B-9397-08002B2CF9AE}" pid="5" name="CalculationRule">
    <vt:i4>0</vt:i4>
  </property>
</Properties>
</file>